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<sst xmlns="http://schemas.openxmlformats.org/spreadsheetml/2006/main" count="252" uniqueCount="151">
  <si>
    <t>ORÇAMENTO</t>
  </si>
  <si>
    <t>VISTO</t>
  </si>
  <si>
    <t xml:space="preserve"> ANALÍTICO</t>
  </si>
  <si>
    <r>
      <t>FL</t>
    </r>
    <r>
      <rPr>
        <sz val="10"/>
        <rFont val="Times New Roman"/>
        <family val="1"/>
      </rPr>
      <t xml:space="preserve">:  </t>
    </r>
  </si>
  <si>
    <t xml:space="preserve">  </t>
  </si>
  <si>
    <t>ITEM</t>
  </si>
  <si>
    <t xml:space="preserve">                 DISCRIMINAÇÃO DOS SERVIÇOS</t>
  </si>
  <si>
    <t>QUANT.</t>
  </si>
  <si>
    <t>UNID.</t>
  </si>
  <si>
    <t>PREÇOS</t>
  </si>
  <si>
    <t>UNITÁRIO</t>
  </si>
  <si>
    <t>PARCIAL</t>
  </si>
  <si>
    <t>TOTAL</t>
  </si>
  <si>
    <t xml:space="preserve"> VALOR  </t>
  </si>
  <si>
    <t>Serviços Preliminares:</t>
  </si>
  <si>
    <t>2.1</t>
  </si>
  <si>
    <t>Movimento de Terra:</t>
  </si>
  <si>
    <t>3.1</t>
  </si>
  <si>
    <t>3.2</t>
  </si>
  <si>
    <t>4.1</t>
  </si>
  <si>
    <t>5.1</t>
  </si>
  <si>
    <t>6.1</t>
  </si>
  <si>
    <t>8.1</t>
  </si>
  <si>
    <t>8.2</t>
  </si>
  <si>
    <t>9.1</t>
  </si>
  <si>
    <t>9.2</t>
  </si>
  <si>
    <t>9.3</t>
  </si>
  <si>
    <t>10.1</t>
  </si>
  <si>
    <t>10.2</t>
  </si>
  <si>
    <t>10.3</t>
  </si>
  <si>
    <t>11.1</t>
  </si>
  <si>
    <t>11.2</t>
  </si>
  <si>
    <t>12.1</t>
  </si>
  <si>
    <t>12.2</t>
  </si>
  <si>
    <t>m²</t>
  </si>
  <si>
    <t>un</t>
  </si>
  <si>
    <t>6.2</t>
  </si>
  <si>
    <t>pt</t>
  </si>
  <si>
    <t>2.2</t>
  </si>
  <si>
    <t>Fundações:</t>
  </si>
  <si>
    <t>Paredes:</t>
  </si>
  <si>
    <t>Cobertura:</t>
  </si>
  <si>
    <t>7.1</t>
  </si>
  <si>
    <t>7.2</t>
  </si>
  <si>
    <t>6.3</t>
  </si>
  <si>
    <t>m</t>
  </si>
  <si>
    <t>12.5</t>
  </si>
  <si>
    <t>12.7</t>
  </si>
  <si>
    <t>12.10</t>
  </si>
  <si>
    <t>12.11</t>
  </si>
  <si>
    <t>CÓDIGO</t>
  </si>
  <si>
    <t>1.3</t>
  </si>
  <si>
    <t>12.12</t>
  </si>
  <si>
    <t>1.4</t>
  </si>
  <si>
    <t>12.3</t>
  </si>
  <si>
    <t>12.15</t>
  </si>
  <si>
    <t>12.18</t>
  </si>
  <si>
    <t>Andaime de madeira</t>
  </si>
  <si>
    <r>
      <rPr>
        <b/>
        <sz val="12"/>
        <rFont val="Times New Roman"/>
        <family val="1"/>
      </rPr>
      <t xml:space="preserve">PREFEITURA DE SANTA LUZIA DO PARÁ                                    </t>
    </r>
    <r>
      <rPr>
        <b/>
        <sz val="16"/>
        <rFont val="Times New Roman"/>
        <family val="1"/>
      </rPr>
      <t xml:space="preserve"> </t>
    </r>
    <r>
      <rPr>
        <b/>
        <sz val="12"/>
        <rFont val="Times New Roman"/>
        <family val="1"/>
      </rPr>
      <t>Secretaria de Obras</t>
    </r>
  </si>
  <si>
    <t>m³</t>
  </si>
  <si>
    <t>9.4</t>
  </si>
  <si>
    <t>PREFEITURA DE SANTA LUZIA DO PARÁ                                     Secretaria de Obras</t>
  </si>
  <si>
    <t>Limpeza do terreno</t>
  </si>
  <si>
    <t>Estrutura de concreto:</t>
  </si>
  <si>
    <t>1.5</t>
  </si>
  <si>
    <t>4.2</t>
  </si>
  <si>
    <t>kg</t>
  </si>
  <si>
    <t>Esquadrias:</t>
  </si>
  <si>
    <t>Revestimentos:</t>
  </si>
  <si>
    <t>Piso:</t>
  </si>
  <si>
    <t>Instalações :</t>
  </si>
  <si>
    <t>Pintura:</t>
  </si>
  <si>
    <t>Diversos :</t>
  </si>
  <si>
    <t>T   O   T   A   L</t>
  </si>
  <si>
    <t>R$</t>
  </si>
  <si>
    <t>Locação da obra a trena</t>
  </si>
  <si>
    <t>Barracão de madeira/Almoxarifado</t>
  </si>
  <si>
    <t>Escavação manual ate 1.50m de profundidade</t>
  </si>
  <si>
    <t>Aterro c/ material fora da obra, incl. apiloamento</t>
  </si>
  <si>
    <t>Bloco em concreto armado p/ fundaçao (incl. forma)</t>
  </si>
  <si>
    <t>Baldrame em concreto armado c/ cinta de amarração</t>
  </si>
  <si>
    <t>Alvenaria tijolo de barro a cutelo</t>
  </si>
  <si>
    <t>Chapisco de cimento e areia no traço 1:3</t>
  </si>
  <si>
    <t>Placa da obra em lona com plotagem de gráfica</t>
  </si>
  <si>
    <t>Reboco com argamassa 1:6:Adit. Plast.</t>
  </si>
  <si>
    <t>Ponto de luz / força (c/tubul., cx. e fiaçao) ate 200W</t>
  </si>
  <si>
    <t>Ponto de agua (incl. tubos e conexoes)</t>
  </si>
  <si>
    <t>Ponto de esgoto (incl. tubos, conexoes,cx. e ralos)</t>
  </si>
  <si>
    <t>Esmalte s/ ferro (superf. lisa)</t>
  </si>
  <si>
    <t>Concreto armado fck=20MPA c/ forma mad. branca</t>
  </si>
  <si>
    <t>Cobertura -Telha termoacústica</t>
  </si>
  <si>
    <t>Cumeeira aluminio e = 0,8 mm</t>
  </si>
  <si>
    <t xml:space="preserve">Bacia sifonada c/cx. descarga acoplada c/ assento </t>
  </si>
  <si>
    <t>Camada regularizadora no traço 1:4</t>
  </si>
  <si>
    <t>Muro em alvenaria,rebocado e pintado 2 faces(h=2.0m)</t>
  </si>
  <si>
    <t>Mureta em alvenaria,rebocada e pintada 2 faces(h=1.0m)</t>
  </si>
  <si>
    <t>10.4</t>
  </si>
  <si>
    <t>12.19</t>
  </si>
  <si>
    <t>12.20</t>
  </si>
  <si>
    <t>Limpeza geral e entrega da obra</t>
  </si>
  <si>
    <t>1.1</t>
  </si>
  <si>
    <t>1.2</t>
  </si>
  <si>
    <t>Filtro anaerobico conc.arm. d=1.4m p=1.8m</t>
  </si>
  <si>
    <t>12.6</t>
  </si>
  <si>
    <r>
      <t>.</t>
    </r>
    <r>
      <rPr>
        <b/>
        <sz val="11.5"/>
        <rFont val="Times New Roman"/>
        <family val="1"/>
      </rPr>
      <t>01/</t>
    </r>
    <r>
      <rPr>
        <b/>
        <sz val="11.5"/>
        <color indexed="9"/>
        <rFont val="Times New Roman"/>
        <family val="1"/>
      </rPr>
      <t>.</t>
    </r>
    <r>
      <rPr>
        <b/>
        <sz val="11.5"/>
        <rFont val="Times New Roman"/>
        <family val="1"/>
      </rPr>
      <t>04</t>
    </r>
  </si>
  <si>
    <r>
      <t>.</t>
    </r>
    <r>
      <rPr>
        <b/>
        <sz val="11.5"/>
        <rFont val="Times New Roman"/>
        <family val="1"/>
      </rPr>
      <t>04/</t>
    </r>
    <r>
      <rPr>
        <b/>
        <sz val="11.5"/>
        <color indexed="9"/>
        <rFont val="Times New Roman"/>
        <family val="1"/>
      </rPr>
      <t>.</t>
    </r>
    <r>
      <rPr>
        <b/>
        <sz val="11.5"/>
        <rFont val="Times New Roman"/>
        <family val="1"/>
      </rPr>
      <t>04</t>
    </r>
  </si>
  <si>
    <r>
      <t>.</t>
    </r>
    <r>
      <rPr>
        <b/>
        <sz val="11.5"/>
        <rFont val="Times New Roman"/>
        <family val="1"/>
      </rPr>
      <t>03/</t>
    </r>
    <r>
      <rPr>
        <b/>
        <sz val="11.5"/>
        <color indexed="9"/>
        <rFont val="Times New Roman"/>
        <family val="1"/>
      </rPr>
      <t>.</t>
    </r>
    <r>
      <rPr>
        <b/>
        <sz val="11.5"/>
        <rFont val="Times New Roman"/>
        <family val="1"/>
      </rPr>
      <t>04</t>
    </r>
  </si>
  <si>
    <t>12.9</t>
  </si>
  <si>
    <t>Lavatorio de louça c/col.,torn.,mistur.,sifao e valv.</t>
  </si>
  <si>
    <t>02/04</t>
  </si>
  <si>
    <t>Portão em grade c/ chapa de ferro 3/16" - incl. ferragens e pintura antiferruginosa</t>
  </si>
  <si>
    <t>Revestimento Cerâmico Padrão Médio</t>
  </si>
  <si>
    <t>Camada impermeabilizadora e=10cm c/ seixo</t>
  </si>
  <si>
    <t>Lajota ceramica - (Padrão Médio)</t>
  </si>
  <si>
    <t>Fossa septica pre-moldada cap= 10 pessoa</t>
  </si>
  <si>
    <t>Reservatório em polietileno de 1.500 L</t>
  </si>
  <si>
    <t>Calçada (incl.alicerce, baldrame e concreto c/ junta seca- 60cm)</t>
  </si>
  <si>
    <t>Tanque  c/ torneira, sifao e valvula</t>
  </si>
  <si>
    <t>Estrutura metálica p/ cobertura - 2 águas-vão 20m</t>
  </si>
  <si>
    <t xml:space="preserve">Piso de alta resistência e=8mm c/ resina </t>
  </si>
  <si>
    <t>Torre p/ caixa d'agua h=4.0m (perfil de ferro)</t>
  </si>
  <si>
    <t xml:space="preserve">Quadro magnético branco </t>
  </si>
  <si>
    <t>Portão de ferro 1/2" (incl. pint. anti-corrosiva) - muro</t>
  </si>
  <si>
    <t xml:space="preserve">Sumidouro em alvenaria c/ tpo.em concreto - </t>
  </si>
  <si>
    <r>
      <t xml:space="preserve">OBRA: </t>
    </r>
    <r>
      <rPr>
        <b/>
        <sz val="12"/>
        <rFont val="Times New Roman"/>
        <family val="1"/>
      </rPr>
      <t>Construção de uma  Escola com 4 Salas</t>
    </r>
  </si>
  <si>
    <r>
      <t>OBRA:</t>
    </r>
    <r>
      <rPr>
        <b/>
        <sz val="12"/>
        <rFont val="Times New Roman"/>
        <family val="1"/>
      </rPr>
      <t xml:space="preserve"> Construção de uma  Escola com 4 Salas</t>
    </r>
  </si>
  <si>
    <t>Quadro de mediçao trifasico (c/ disjuntor)</t>
  </si>
  <si>
    <t>un.</t>
  </si>
  <si>
    <t>Poste em fo.go. h=6m (incl.base concr.ciclópico)</t>
  </si>
  <si>
    <t xml:space="preserve">Luminária de sobrepor com aletas e 2 lâmpadas de Led </t>
  </si>
  <si>
    <t>Cabo de cobre 35mm2 - 1 KV</t>
  </si>
  <si>
    <t>Poço Tubular d= 4" - prof.= 33m- Bomba e instalação</t>
  </si>
  <si>
    <r>
      <t xml:space="preserve">Local: </t>
    </r>
    <r>
      <rPr>
        <b/>
        <sz val="12"/>
        <rFont val="Times New Roman"/>
        <family val="1"/>
      </rPr>
      <t>Bairro do Curi - Zona urbana</t>
    </r>
  </si>
  <si>
    <t>Laje pré-moldada treliçada (incl. capeamento)</t>
  </si>
  <si>
    <t>Esquadria de correr em vidro temperado de 6mm</t>
  </si>
  <si>
    <t>Latex acrilica fosca interna sem massa c/ selador</t>
  </si>
  <si>
    <t>Latex acrilica fosca externa  sem massa c/ selador</t>
  </si>
  <si>
    <t xml:space="preserve">Ponto de logica - UTP </t>
  </si>
  <si>
    <t>Tela de arame galv.fio 12#2" fix.c/cant.de ferro(s/muro)</t>
  </si>
  <si>
    <t>Centro de distribuiçao p/ 16 disjuntores (c/ barramento)</t>
  </si>
  <si>
    <t>12.13</t>
  </si>
  <si>
    <t>12.14</t>
  </si>
  <si>
    <t>12.16</t>
  </si>
  <si>
    <t>12.17</t>
  </si>
  <si>
    <t>12.21</t>
  </si>
  <si>
    <t>11.3</t>
  </si>
  <si>
    <t>12.4</t>
  </si>
  <si>
    <t>12.8</t>
  </si>
  <si>
    <t>8.3</t>
  </si>
  <si>
    <t>SEDOP/FEV./2023</t>
  </si>
  <si>
    <t>SEDOP+BDI 25%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</si>
</sst>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&quot;Ativado&quot;;&quot;Ativado&quot;;&quot;Desativado&quot;"/>
  </numFmts>
  <fonts count="6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9"/>
      <name val="Times New Roman"/>
      <family val="1"/>
    </font>
    <font>
      <b/>
      <sz val="8"/>
      <name val="Times New Roman"/>
      <family val="1"/>
    </font>
    <font>
      <sz val="10"/>
      <name val="Cambria"/>
      <family val="1"/>
    </font>
    <font>
      <sz val="9"/>
      <name val="Cambria"/>
      <family val="1"/>
    </font>
    <font>
      <sz val="9"/>
      <color indexed="5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mbria"/>
      <family val="1"/>
    </font>
    <font>
      <b/>
      <sz val="9"/>
      <name val="Cambria"/>
      <family val="1"/>
    </font>
    <font>
      <b/>
      <sz val="6"/>
      <color indexed="10"/>
      <name val="Times New Roman"/>
      <family val="1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mbria"/>
      <family val="1"/>
    </font>
    <font>
      <b/>
      <sz val="6"/>
      <color rgb="FFFF0000"/>
      <name val="Times New Roman"/>
      <family val="1"/>
    </font>
    <font>
      <sz val="9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3" fontId="0" fillId="0" borderId="0" xfId="63" applyFont="1" applyAlignment="1">
      <alignment/>
    </xf>
    <xf numFmtId="0" fontId="6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1" fillId="0" borderId="17" xfId="63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3" fontId="10" fillId="0" borderId="0" xfId="63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3" fontId="6" fillId="0" borderId="18" xfId="63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 wrapText="1"/>
    </xf>
    <xf numFmtId="0" fontId="14" fillId="33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43" fontId="14" fillId="0" borderId="17" xfId="63" applyFont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33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/>
    </xf>
    <xf numFmtId="43" fontId="14" fillId="0" borderId="17" xfId="63" applyFont="1" applyBorder="1" applyAlignment="1">
      <alignment horizontal="right" vertical="top" wrapText="1"/>
    </xf>
    <xf numFmtId="0" fontId="14" fillId="33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49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3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43" fontId="14" fillId="0" borderId="13" xfId="63" applyFont="1" applyBorder="1" applyAlignment="1">
      <alignment horizontal="right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center" wrapText="1"/>
    </xf>
    <xf numFmtId="43" fontId="14" fillId="0" borderId="14" xfId="63" applyFont="1" applyBorder="1" applyAlignment="1">
      <alignment horizontal="right" vertical="top" wrapText="1"/>
    </xf>
    <xf numFmtId="0" fontId="14" fillId="0" borderId="14" xfId="0" applyFont="1" applyBorder="1" applyAlignment="1">
      <alignment horizontal="center" vertical="center" wrapText="1"/>
    </xf>
    <xf numFmtId="49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36" fillId="0" borderId="15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14" fillId="33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3" fontId="14" fillId="0" borderId="13" xfId="63" applyFont="1" applyBorder="1" applyAlignment="1">
      <alignment horizontal="right" vertical="center" wrapText="1"/>
    </xf>
    <xf numFmtId="0" fontId="14" fillId="33" borderId="24" xfId="0" applyNumberFormat="1" applyFont="1" applyFill="1" applyBorder="1" applyAlignment="1" applyProtection="1">
      <alignment horizontal="center" vertical="center" wrapText="1"/>
      <protection/>
    </xf>
    <xf numFmtId="0" fontId="36" fillId="0" borderId="2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33" borderId="17" xfId="0" applyFont="1" applyFill="1" applyBorder="1" applyAlignment="1">
      <alignment horizontal="center" vertical="center" wrapText="1"/>
    </xf>
    <xf numFmtId="43" fontId="14" fillId="0" borderId="13" xfId="63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3" fontId="36" fillId="0" borderId="13" xfId="63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43" fontId="14" fillId="0" borderId="14" xfId="63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6" fillId="0" borderId="26" xfId="0" applyFont="1" applyBorder="1" applyAlignment="1">
      <alignment vertical="top" wrapText="1"/>
    </xf>
    <xf numFmtId="43" fontId="1" fillId="0" borderId="14" xfId="63" applyFont="1" applyBorder="1" applyAlignment="1">
      <alignment horizontal="right" wrapText="1"/>
    </xf>
    <xf numFmtId="43" fontId="14" fillId="0" borderId="17" xfId="63" applyFont="1" applyBorder="1" applyAlignment="1">
      <alignment horizontal="right" vertical="center" wrapText="1"/>
    </xf>
    <xf numFmtId="0" fontId="59" fillId="0" borderId="27" xfId="0" applyFont="1" applyBorder="1" applyAlignment="1">
      <alignment horizontal="center" vertical="center" wrapText="1"/>
    </xf>
    <xf numFmtId="43" fontId="14" fillId="0" borderId="17" xfId="63" applyFont="1" applyBorder="1" applyAlignment="1">
      <alignment wrapText="1"/>
    </xf>
    <xf numFmtId="4" fontId="14" fillId="0" borderId="17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4" fillId="0" borderId="17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43" fontId="36" fillId="0" borderId="13" xfId="63" applyFont="1" applyBorder="1" applyAlignment="1">
      <alignment horizontal="center" wrapText="1"/>
    </xf>
    <xf numFmtId="0" fontId="14" fillId="0" borderId="0" xfId="0" applyFont="1" applyAlignment="1">
      <alignment/>
    </xf>
    <xf numFmtId="43" fontId="60" fillId="0" borderId="13" xfId="63" applyFont="1" applyBorder="1" applyAlignment="1">
      <alignment horizontal="right" vertical="center" wrapText="1"/>
    </xf>
    <xf numFmtId="0" fontId="60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43" fontId="14" fillId="0" borderId="17" xfId="63" applyFont="1" applyBorder="1" applyAlignment="1">
      <alignment horizontal="right" wrapText="1"/>
    </xf>
    <xf numFmtId="0" fontId="13" fillId="0" borderId="17" xfId="0" applyFont="1" applyBorder="1" applyAlignment="1">
      <alignment/>
    </xf>
    <xf numFmtId="43" fontId="14" fillId="0" borderId="17" xfId="63" applyFont="1" applyBorder="1" applyAlignment="1">
      <alignment horizontal="right" wrapText="1"/>
    </xf>
    <xf numFmtId="0" fontId="14" fillId="0" borderId="17" xfId="0" applyFont="1" applyBorder="1" applyAlignment="1">
      <alignment horizontal="center" wrapText="1"/>
    </xf>
    <xf numFmtId="43" fontId="13" fillId="0" borderId="17" xfId="63" applyFont="1" applyBorder="1" applyAlignment="1">
      <alignment horizontal="right" wrapText="1"/>
    </xf>
    <xf numFmtId="0" fontId="13" fillId="0" borderId="17" xfId="0" applyFont="1" applyBorder="1" applyAlignment="1">
      <alignment horizontal="center" wrapText="1"/>
    </xf>
    <xf numFmtId="0" fontId="13" fillId="0" borderId="0" xfId="0" applyFont="1" applyAlignment="1">
      <alignment/>
    </xf>
    <xf numFmtId="43" fontId="14" fillId="0" borderId="13" xfId="63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wrapText="1"/>
    </xf>
    <xf numFmtId="0" fontId="14" fillId="0" borderId="17" xfId="0" applyFont="1" applyBorder="1" applyAlignment="1">
      <alignment/>
    </xf>
    <xf numFmtId="43" fontId="1" fillId="0" borderId="14" xfId="63" applyFont="1" applyBorder="1" applyAlignment="1">
      <alignment horizontal="right" vertical="center" wrapText="1"/>
    </xf>
    <xf numFmtId="4" fontId="14" fillId="0" borderId="0" xfId="0" applyNumberFormat="1" applyFont="1" applyAlignment="1">
      <alignment/>
    </xf>
    <xf numFmtId="4" fontId="15" fillId="0" borderId="17" xfId="0" applyNumberFormat="1" applyFont="1" applyFill="1" applyBorder="1" applyAlignment="1" applyProtection="1">
      <alignment horizontal="right" wrapText="1"/>
      <protection/>
    </xf>
    <xf numFmtId="43" fontId="14" fillId="0" borderId="13" xfId="63" applyFont="1" applyBorder="1" applyAlignment="1">
      <alignment horizontal="right" wrapText="1"/>
    </xf>
    <xf numFmtId="4" fontId="13" fillId="0" borderId="0" xfId="0" applyNumberFormat="1" applyFont="1" applyAlignment="1">
      <alignment/>
    </xf>
    <xf numFmtId="4" fontId="14" fillId="0" borderId="17" xfId="0" applyNumberFormat="1" applyFont="1" applyFill="1" applyBorder="1" applyAlignment="1" applyProtection="1">
      <alignment horizontal="right" wrapText="1"/>
      <protection/>
    </xf>
    <xf numFmtId="4" fontId="14" fillId="0" borderId="20" xfId="0" applyNumberFormat="1" applyFont="1" applyFill="1" applyBorder="1" applyAlignment="1" applyProtection="1">
      <alignment horizontal="right" wrapText="1"/>
      <protection/>
    </xf>
    <xf numFmtId="43" fontId="14" fillId="0" borderId="17" xfId="63" applyFont="1" applyBorder="1" applyAlignment="1">
      <alignment horizontal="right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3" fontId="14" fillId="0" borderId="13" xfId="63" applyFont="1" applyBorder="1" applyAlignment="1">
      <alignment horizontal="right" wrapText="1"/>
    </xf>
    <xf numFmtId="43" fontId="38" fillId="0" borderId="13" xfId="0" applyNumberFormat="1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16" fontId="11" fillId="0" borderId="38" xfId="0" applyNumberFormat="1" applyFont="1" applyBorder="1" applyAlignment="1">
      <alignment horizontal="left" vertical="center" wrapText="1"/>
    </xf>
    <xf numFmtId="16" fontId="11" fillId="0" borderId="39" xfId="0" applyNumberFormat="1" applyFont="1" applyBorder="1" applyAlignment="1">
      <alignment horizontal="left" vertical="center" wrapText="1"/>
    </xf>
    <xf numFmtId="16" fontId="11" fillId="0" borderId="11" xfId="0" applyNumberFormat="1" applyFont="1" applyBorder="1" applyAlignment="1">
      <alignment horizontal="left" vertical="center" wrapText="1"/>
    </xf>
    <xf numFmtId="43" fontId="14" fillId="0" borderId="17" xfId="63" applyFont="1" applyBorder="1" applyAlignment="1">
      <alignment horizontal="right" vertical="center" wrapText="1"/>
    </xf>
    <xf numFmtId="43" fontId="14" fillId="0" borderId="41" xfId="63" applyFont="1" applyBorder="1" applyAlignment="1">
      <alignment horizontal="right" vertical="center" wrapText="1"/>
    </xf>
    <xf numFmtId="43" fontId="14" fillId="0" borderId="13" xfId="63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41" xfId="0" applyFont="1" applyBorder="1" applyAlignment="1">
      <alignment horizontal="right" vertical="center" wrapText="1"/>
    </xf>
    <xf numFmtId="43" fontId="4" fillId="0" borderId="14" xfId="63" applyFont="1" applyBorder="1" applyAlignment="1">
      <alignment horizontal="right" vertical="center" wrapText="1"/>
    </xf>
    <xf numFmtId="43" fontId="4" fillId="0" borderId="42" xfId="63" applyFont="1" applyBorder="1" applyAlignment="1">
      <alignment horizontal="right" vertical="center" wrapText="1"/>
    </xf>
    <xf numFmtId="43" fontId="1" fillId="0" borderId="43" xfId="63" applyFont="1" applyBorder="1" applyAlignment="1">
      <alignment horizontal="right" wrapText="1"/>
    </xf>
    <xf numFmtId="43" fontId="60" fillId="0" borderId="13" xfId="63" applyFont="1" applyBorder="1" applyAlignment="1">
      <alignment horizontal="right" vertical="center" wrapText="1"/>
    </xf>
    <xf numFmtId="0" fontId="36" fillId="0" borderId="44" xfId="0" applyFont="1" applyBorder="1" applyAlignment="1">
      <alignment horizontal="right" vertical="center" wrapText="1"/>
    </xf>
    <xf numFmtId="0" fontId="36" fillId="0" borderId="45" xfId="0" applyFont="1" applyBorder="1" applyAlignment="1">
      <alignment horizontal="right" vertical="center" wrapText="1"/>
    </xf>
    <xf numFmtId="43" fontId="14" fillId="0" borderId="40" xfId="63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3" fontId="14" fillId="0" borderId="43" xfId="63" applyFont="1" applyBorder="1" applyAlignment="1">
      <alignment horizontal="right" wrapText="1"/>
    </xf>
    <xf numFmtId="43" fontId="14" fillId="0" borderId="17" xfId="63" applyFont="1" applyBorder="1" applyAlignment="1">
      <alignment horizontal="right" wrapText="1"/>
    </xf>
    <xf numFmtId="43" fontId="14" fillId="0" borderId="41" xfId="63" applyFont="1" applyBorder="1" applyAlignment="1">
      <alignment horizontal="right" wrapText="1"/>
    </xf>
    <xf numFmtId="43" fontId="38" fillId="0" borderId="44" xfId="63" applyFont="1" applyBorder="1" applyAlignment="1">
      <alignment horizontal="right" wrapText="1"/>
    </xf>
    <xf numFmtId="43" fontId="38" fillId="0" borderId="45" xfId="63" applyFont="1" applyBorder="1" applyAlignment="1">
      <alignment horizontal="right" wrapText="1"/>
    </xf>
    <xf numFmtId="43" fontId="36" fillId="0" borderId="44" xfId="63" applyFont="1" applyBorder="1" applyAlignment="1">
      <alignment horizontal="right" wrapText="1"/>
    </xf>
    <xf numFmtId="43" fontId="36" fillId="0" borderId="45" xfId="63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43" fontId="36" fillId="0" borderId="17" xfId="63" applyFont="1" applyBorder="1" applyAlignment="1">
      <alignment horizontal="right" vertical="center" wrapText="1"/>
    </xf>
    <xf numFmtId="43" fontId="36" fillId="0" borderId="41" xfId="63" applyFont="1" applyBorder="1" applyAlignment="1">
      <alignment horizontal="right" vertical="center" wrapText="1"/>
    </xf>
    <xf numFmtId="43" fontId="36" fillId="0" borderId="44" xfId="63" applyFont="1" applyBorder="1" applyAlignment="1">
      <alignment horizontal="center" vertical="center" wrapText="1"/>
    </xf>
    <xf numFmtId="43" fontId="36" fillId="0" borderId="45" xfId="63" applyFont="1" applyBorder="1" applyAlignment="1">
      <alignment horizontal="center" vertical="center" wrapText="1"/>
    </xf>
    <xf numFmtId="43" fontId="14" fillId="0" borderId="44" xfId="63" applyFont="1" applyBorder="1" applyAlignment="1">
      <alignment horizontal="center" vertical="center" wrapText="1"/>
    </xf>
    <xf numFmtId="43" fontId="14" fillId="0" borderId="45" xfId="63" applyFont="1" applyBorder="1" applyAlignment="1">
      <alignment horizontal="center" vertical="center" wrapText="1"/>
    </xf>
    <xf numFmtId="0" fontId="36" fillId="0" borderId="17" xfId="0" applyFont="1" applyBorder="1" applyAlignment="1">
      <alignment horizontal="right" vertical="center" wrapText="1"/>
    </xf>
    <xf numFmtId="0" fontId="36" fillId="0" borderId="41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36" fillId="0" borderId="17" xfId="63" applyFont="1" applyBorder="1" applyAlignment="1">
      <alignment horizontal="right" wrapText="1"/>
    </xf>
    <xf numFmtId="43" fontId="36" fillId="0" borderId="41" xfId="63" applyFont="1" applyBorder="1" applyAlignment="1">
      <alignment horizontal="right" wrapText="1"/>
    </xf>
    <xf numFmtId="0" fontId="36" fillId="0" borderId="17" xfId="0" applyFont="1" applyBorder="1" applyAlignment="1">
      <alignment horizontal="right" wrapText="1"/>
    </xf>
    <xf numFmtId="0" fontId="36" fillId="0" borderId="41" xfId="0" applyFont="1" applyBorder="1" applyAlignment="1">
      <alignment horizontal="right" wrapText="1"/>
    </xf>
    <xf numFmtId="43" fontId="36" fillId="0" borderId="44" xfId="63" applyFont="1" applyBorder="1" applyAlignment="1">
      <alignment horizontal="right" vertical="center" wrapText="1"/>
    </xf>
    <xf numFmtId="43" fontId="36" fillId="0" borderId="45" xfId="63" applyFont="1" applyBorder="1" applyAlignment="1">
      <alignment horizontal="righ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3" fontId="5" fillId="0" borderId="4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43" fontId="12" fillId="0" borderId="12" xfId="63" applyFont="1" applyBorder="1" applyAlignment="1">
      <alignment horizontal="center" vertical="center" wrapText="1"/>
    </xf>
    <xf numFmtId="43" fontId="12" fillId="0" borderId="48" xfId="63" applyFont="1" applyBorder="1" applyAlignment="1">
      <alignment horizontal="center" vertical="center" wrapText="1"/>
    </xf>
    <xf numFmtId="43" fontId="5" fillId="0" borderId="48" xfId="63" applyFont="1" applyBorder="1" applyAlignment="1">
      <alignment horizontal="center" vertical="center" wrapText="1"/>
    </xf>
    <xf numFmtId="43" fontId="5" fillId="0" borderId="47" xfId="63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43" fontId="36" fillId="0" borderId="14" xfId="63" applyFont="1" applyBorder="1" applyAlignment="1">
      <alignment horizontal="right" wrapText="1"/>
    </xf>
    <xf numFmtId="43" fontId="36" fillId="0" borderId="42" xfId="63" applyFont="1" applyBorder="1" applyAlignment="1">
      <alignment horizontal="right" wrapText="1"/>
    </xf>
    <xf numFmtId="43" fontId="35" fillId="0" borderId="13" xfId="0" applyNumberFormat="1" applyFont="1" applyBorder="1" applyAlignment="1">
      <alignment horizontal="center" wrapText="1"/>
    </xf>
    <xf numFmtId="0" fontId="35" fillId="0" borderId="40" xfId="0" applyFont="1" applyBorder="1" applyAlignment="1">
      <alignment horizontal="center" wrapText="1"/>
    </xf>
    <xf numFmtId="43" fontId="12" fillId="0" borderId="12" xfId="63" applyFont="1" applyBorder="1" applyAlignment="1">
      <alignment vertical="center" wrapText="1"/>
    </xf>
    <xf numFmtId="43" fontId="12" fillId="0" borderId="48" xfId="63" applyFont="1" applyBorder="1" applyAlignment="1">
      <alignment vertical="center" wrapText="1"/>
    </xf>
    <xf numFmtId="43" fontId="38" fillId="0" borderId="44" xfId="0" applyNumberFormat="1" applyFont="1" applyBorder="1" applyAlignment="1">
      <alignment horizontal="center" vertical="center" wrapText="1"/>
    </xf>
    <xf numFmtId="43" fontId="38" fillId="0" borderId="4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43" fontId="38" fillId="0" borderId="17" xfId="0" applyNumberFormat="1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43" fontId="1" fillId="0" borderId="17" xfId="63" applyFont="1" applyBorder="1" applyAlignment="1">
      <alignment horizontal="right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3" fontId="9" fillId="0" borderId="49" xfId="63" applyFont="1" applyBorder="1" applyAlignment="1">
      <alignment horizontal="center" vertical="center" wrapText="1"/>
    </xf>
    <xf numFmtId="43" fontId="9" fillId="0" borderId="50" xfId="63" applyFont="1" applyBorder="1" applyAlignment="1">
      <alignment horizontal="center" vertical="center" wrapText="1"/>
    </xf>
    <xf numFmtId="43" fontId="9" fillId="0" borderId="43" xfId="63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3" fontId="9" fillId="0" borderId="36" xfId="63" applyFont="1" applyBorder="1" applyAlignment="1">
      <alignment horizontal="center" vertical="center" wrapText="1"/>
    </xf>
    <xf numFmtId="43" fontId="9" fillId="0" borderId="0" xfId="63" applyFont="1" applyBorder="1" applyAlignment="1">
      <alignment horizontal="center" vertical="center" wrapText="1"/>
    </xf>
    <xf numFmtId="43" fontId="9" fillId="0" borderId="39" xfId="63" applyFont="1" applyBorder="1" applyAlignment="1">
      <alignment horizontal="center" vertical="center" wrapText="1"/>
    </xf>
    <xf numFmtId="43" fontId="6" fillId="0" borderId="18" xfId="63" applyFont="1" applyBorder="1" applyAlignment="1">
      <alignment horizontal="center" vertical="top" wrapText="1"/>
    </xf>
    <xf numFmtId="43" fontId="38" fillId="0" borderId="44" xfId="0" applyNumberFormat="1" applyFont="1" applyBorder="1" applyAlignment="1">
      <alignment horizontal="center" vertical="top" wrapText="1"/>
    </xf>
    <xf numFmtId="43" fontId="38" fillId="0" borderId="45" xfId="0" applyNumberFormat="1" applyFont="1" applyBorder="1" applyAlignment="1">
      <alignment horizontal="center" vertical="top" wrapText="1"/>
    </xf>
    <xf numFmtId="43" fontId="14" fillId="0" borderId="17" xfId="63" applyFont="1" applyBorder="1" applyAlignment="1">
      <alignment horizontal="center" vertical="top" wrapText="1"/>
    </xf>
    <xf numFmtId="43" fontId="14" fillId="0" borderId="13" xfId="63" applyFont="1" applyBorder="1" applyAlignment="1">
      <alignment horizontal="center" vertical="top" wrapText="1"/>
    </xf>
    <xf numFmtId="43" fontId="38" fillId="0" borderId="13" xfId="0" applyNumberFormat="1" applyFont="1" applyBorder="1" applyAlignment="1">
      <alignment horizontal="center" vertical="top" wrapText="1"/>
    </xf>
    <xf numFmtId="0" fontId="38" fillId="0" borderId="40" xfId="0" applyFont="1" applyBorder="1" applyAlignment="1">
      <alignment horizontal="center" vertical="top" wrapText="1"/>
    </xf>
    <xf numFmtId="43" fontId="58" fillId="0" borderId="54" xfId="63" applyFont="1" applyBorder="1" applyAlignment="1">
      <alignment horizontal="right" vertical="center" wrapText="1"/>
    </xf>
    <xf numFmtId="43" fontId="58" fillId="0" borderId="55" xfId="63" applyFont="1" applyBorder="1" applyAlignment="1">
      <alignment horizontal="right" vertical="center" wrapText="1"/>
    </xf>
    <xf numFmtId="43" fontId="58" fillId="0" borderId="54" xfId="0" applyNumberFormat="1" applyFont="1" applyBorder="1" applyAlignment="1">
      <alignment horizontal="center" vertical="top" wrapText="1"/>
    </xf>
    <xf numFmtId="43" fontId="58" fillId="0" borderId="56" xfId="0" applyNumberFormat="1" applyFont="1" applyBorder="1" applyAlignment="1">
      <alignment horizontal="center" vertical="top" wrapText="1"/>
    </xf>
    <xf numFmtId="43" fontId="14" fillId="0" borderId="13" xfId="63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 wrapText="1"/>
    </xf>
    <xf numFmtId="0" fontId="14" fillId="0" borderId="41" xfId="0" applyFont="1" applyBorder="1" applyAlignment="1">
      <alignment horizontal="right" vertical="top" wrapText="1"/>
    </xf>
    <xf numFmtId="0" fontId="13" fillId="0" borderId="17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Separador de milhares 5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628650</xdr:colOff>
      <xdr:row>4</xdr:row>
      <xdr:rowOff>285750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85725</xdr:rowOff>
    </xdr:from>
    <xdr:to>
      <xdr:col>1</xdr:col>
      <xdr:colOff>628650</xdr:colOff>
      <xdr:row>34</xdr:row>
      <xdr:rowOff>247650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76200</xdr:rowOff>
    </xdr:from>
    <xdr:to>
      <xdr:col>1</xdr:col>
      <xdr:colOff>628650</xdr:colOff>
      <xdr:row>60</xdr:row>
      <xdr:rowOff>352425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0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114300</xdr:rowOff>
    </xdr:from>
    <xdr:to>
      <xdr:col>1</xdr:col>
      <xdr:colOff>628650</xdr:colOff>
      <xdr:row>84</xdr:row>
      <xdr:rowOff>457200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02050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115" zoomScaleNormal="115" zoomScalePageLayoutView="0" workbookViewId="0" topLeftCell="A88">
      <selection activeCell="G80" sqref="G80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48.8515625" style="0" customWidth="1"/>
    <col min="4" max="4" width="11.140625" style="3" customWidth="1"/>
    <col min="5" max="5" width="11.140625" style="0" customWidth="1"/>
    <col min="6" max="6" width="9.421875" style="0" customWidth="1"/>
    <col min="7" max="7" width="9.8515625" style="3" customWidth="1"/>
    <col min="8" max="8" width="9.28125" style="0" customWidth="1"/>
    <col min="9" max="9" width="1.28515625" style="0" customWidth="1"/>
    <col min="10" max="10" width="1.1484375" style="0" customWidth="1"/>
    <col min="11" max="11" width="11.28125" style="0" customWidth="1"/>
  </cols>
  <sheetData>
    <row r="1" spans="1:11" ht="18.75" customHeight="1">
      <c r="A1" s="168"/>
      <c r="B1" s="169"/>
      <c r="C1" s="208" t="s">
        <v>58</v>
      </c>
      <c r="D1" s="199" t="s">
        <v>0</v>
      </c>
      <c r="E1" s="5" t="s">
        <v>13</v>
      </c>
      <c r="F1" s="121" t="s">
        <v>1</v>
      </c>
      <c r="G1" s="122"/>
      <c r="H1" s="122"/>
      <c r="I1" s="122"/>
      <c r="J1" s="122"/>
      <c r="K1" s="123"/>
    </row>
    <row r="2" spans="1:11" ht="12" customHeight="1">
      <c r="A2" s="170"/>
      <c r="B2" s="171"/>
      <c r="C2" s="209"/>
      <c r="D2" s="200"/>
      <c r="E2" s="197">
        <f>SUM(J107)</f>
        <v>1852678.57</v>
      </c>
      <c r="F2" s="124"/>
      <c r="G2" s="125"/>
      <c r="H2" s="125"/>
      <c r="I2" s="125"/>
      <c r="J2" s="125"/>
      <c r="K2" s="126"/>
    </row>
    <row r="3" spans="1:11" ht="13.5" customHeight="1" thickBot="1">
      <c r="A3" s="170"/>
      <c r="B3" s="171"/>
      <c r="C3" s="210"/>
      <c r="D3" s="200"/>
      <c r="E3" s="198"/>
      <c r="F3" s="127"/>
      <c r="G3" s="128"/>
      <c r="H3" s="128"/>
      <c r="I3" s="128"/>
      <c r="J3" s="128"/>
      <c r="K3" s="129"/>
    </row>
    <row r="4" spans="1:11" ht="18">
      <c r="A4" s="170"/>
      <c r="B4" s="171"/>
      <c r="C4" s="77" t="s">
        <v>124</v>
      </c>
      <c r="D4" s="201" t="s">
        <v>2</v>
      </c>
      <c r="E4" s="1"/>
      <c r="F4" s="148" t="s">
        <v>3</v>
      </c>
      <c r="G4" s="149"/>
      <c r="H4" s="149"/>
      <c r="I4" s="149"/>
      <c r="J4" s="149"/>
      <c r="K4" s="150"/>
    </row>
    <row r="5" spans="1:11" ht="31.5" customHeight="1" thickBot="1">
      <c r="A5" s="172"/>
      <c r="B5" s="173"/>
      <c r="C5" s="4" t="s">
        <v>132</v>
      </c>
      <c r="D5" s="202"/>
      <c r="E5" s="16">
        <v>44986</v>
      </c>
      <c r="F5" s="133" t="s">
        <v>104</v>
      </c>
      <c r="G5" s="134"/>
      <c r="H5" s="134"/>
      <c r="I5" s="134"/>
      <c r="J5" s="134"/>
      <c r="K5" s="135"/>
    </row>
    <row r="6" spans="1:11" ht="30.75" customHeight="1" thickBot="1">
      <c r="A6" s="245"/>
      <c r="B6" s="245"/>
      <c r="C6" s="2" t="s">
        <v>4</v>
      </c>
      <c r="D6" s="252"/>
      <c r="E6" s="252"/>
      <c r="F6" s="28"/>
      <c r="G6" s="213"/>
      <c r="H6" s="213"/>
      <c r="I6" s="213"/>
      <c r="J6" s="213"/>
      <c r="K6" s="213"/>
    </row>
    <row r="7" spans="1:11" ht="21" customHeight="1" thickBot="1">
      <c r="A7" s="246" t="s">
        <v>5</v>
      </c>
      <c r="B7" s="237" t="s">
        <v>50</v>
      </c>
      <c r="C7" s="205" t="s">
        <v>6</v>
      </c>
      <c r="D7" s="249" t="s">
        <v>7</v>
      </c>
      <c r="E7" s="205" t="s">
        <v>8</v>
      </c>
      <c r="F7" s="118" t="s">
        <v>9</v>
      </c>
      <c r="G7" s="119"/>
      <c r="H7" s="119"/>
      <c r="I7" s="119"/>
      <c r="J7" s="119"/>
      <c r="K7" s="120"/>
    </row>
    <row r="8" spans="1:11" ht="21" customHeight="1" thickBot="1">
      <c r="A8" s="247"/>
      <c r="B8" s="222"/>
      <c r="C8" s="206"/>
      <c r="D8" s="250"/>
      <c r="E8" s="206"/>
      <c r="F8" s="110" t="s">
        <v>10</v>
      </c>
      <c r="G8" s="111"/>
      <c r="H8" s="112" t="s">
        <v>11</v>
      </c>
      <c r="I8" s="113"/>
      <c r="J8" s="112" t="s">
        <v>12</v>
      </c>
      <c r="K8" s="116"/>
    </row>
    <row r="9" spans="1:11" ht="19.5" customHeight="1" thickBot="1">
      <c r="A9" s="248"/>
      <c r="B9" s="238"/>
      <c r="C9" s="207"/>
      <c r="D9" s="251"/>
      <c r="E9" s="207"/>
      <c r="F9" s="80" t="s">
        <v>149</v>
      </c>
      <c r="G9" s="80" t="s">
        <v>150</v>
      </c>
      <c r="H9" s="114"/>
      <c r="I9" s="115"/>
      <c r="J9" s="114"/>
      <c r="K9" s="117"/>
    </row>
    <row r="10" spans="1:13" ht="18.75" customHeight="1">
      <c r="A10" s="65">
        <v>1</v>
      </c>
      <c r="B10" s="69"/>
      <c r="C10" s="66" t="s">
        <v>14</v>
      </c>
      <c r="D10" s="68"/>
      <c r="E10" s="70"/>
      <c r="F10" s="70"/>
      <c r="G10" s="69"/>
      <c r="H10" s="211"/>
      <c r="I10" s="211"/>
      <c r="J10" s="211"/>
      <c r="K10" s="212"/>
      <c r="L10" s="20"/>
      <c r="M10" s="20"/>
    </row>
    <row r="11" spans="1:13" ht="13.5" customHeight="1">
      <c r="A11" s="29" t="s">
        <v>100</v>
      </c>
      <c r="B11" s="41">
        <v>10008</v>
      </c>
      <c r="C11" s="42" t="s">
        <v>62</v>
      </c>
      <c r="D11" s="109">
        <v>1800</v>
      </c>
      <c r="E11" s="33" t="s">
        <v>34</v>
      </c>
      <c r="F11" s="92">
        <v>4.79</v>
      </c>
      <c r="G11" s="92">
        <f>ROUND(SUM(F11*1.25),2)</f>
        <v>5.99</v>
      </c>
      <c r="H11" s="130">
        <f>ROUND(SUM(D11*G11),2)</f>
        <v>10782</v>
      </c>
      <c r="I11" s="130"/>
      <c r="J11" s="152"/>
      <c r="K11" s="153"/>
      <c r="L11" s="20"/>
      <c r="M11" s="20"/>
    </row>
    <row r="12" spans="1:13" ht="13.5" customHeight="1">
      <c r="A12" s="29" t="s">
        <v>101</v>
      </c>
      <c r="B12" s="41">
        <v>10009</v>
      </c>
      <c r="C12" s="42" t="s">
        <v>75</v>
      </c>
      <c r="D12" s="109">
        <v>796.73</v>
      </c>
      <c r="E12" s="33" t="s">
        <v>34</v>
      </c>
      <c r="F12" s="92">
        <v>5.57</v>
      </c>
      <c r="G12" s="92">
        <f>ROUND(SUM(F12*1.25),2)</f>
        <v>6.96</v>
      </c>
      <c r="H12" s="130">
        <f aca="true" t="shared" si="0" ref="H12:H30">ROUND(SUM(D12*G12),2)</f>
        <v>5545.24</v>
      </c>
      <c r="I12" s="130"/>
      <c r="J12" s="154"/>
      <c r="K12" s="155"/>
      <c r="L12" s="20"/>
      <c r="M12" s="20"/>
    </row>
    <row r="13" spans="1:13" ht="13.5" customHeight="1">
      <c r="A13" s="29" t="s">
        <v>51</v>
      </c>
      <c r="B13" s="41">
        <v>11340</v>
      </c>
      <c r="C13" s="42" t="s">
        <v>83</v>
      </c>
      <c r="D13" s="109">
        <v>2</v>
      </c>
      <c r="E13" s="33" t="s">
        <v>34</v>
      </c>
      <c r="F13" s="92">
        <v>175.07</v>
      </c>
      <c r="G13" s="92">
        <f>ROUND(SUM(F13*1.25),2)</f>
        <v>218.84</v>
      </c>
      <c r="H13" s="130">
        <f t="shared" si="0"/>
        <v>437.68</v>
      </c>
      <c r="I13" s="130"/>
      <c r="J13" s="154"/>
      <c r="K13" s="155"/>
      <c r="L13" s="20"/>
      <c r="M13" s="20"/>
    </row>
    <row r="14" spans="1:13" ht="15.75" customHeight="1">
      <c r="A14" s="29" t="s">
        <v>53</v>
      </c>
      <c r="B14" s="41">
        <v>10006</v>
      </c>
      <c r="C14" s="42" t="s">
        <v>57</v>
      </c>
      <c r="D14" s="109">
        <v>120</v>
      </c>
      <c r="E14" s="33" t="s">
        <v>34</v>
      </c>
      <c r="F14" s="92">
        <v>20.71</v>
      </c>
      <c r="G14" s="92">
        <f>ROUND(SUM(F14*1.25),2)</f>
        <v>25.89</v>
      </c>
      <c r="H14" s="130">
        <f t="shared" si="0"/>
        <v>3106.8</v>
      </c>
      <c r="I14" s="130"/>
      <c r="J14" s="154"/>
      <c r="K14" s="155"/>
      <c r="L14" s="20"/>
      <c r="M14" s="20"/>
    </row>
    <row r="15" spans="1:13" ht="15" customHeight="1">
      <c r="A15" s="29" t="s">
        <v>64</v>
      </c>
      <c r="B15" s="41">
        <v>10005</v>
      </c>
      <c r="C15" s="42" t="s">
        <v>76</v>
      </c>
      <c r="D15" s="109">
        <v>12</v>
      </c>
      <c r="E15" s="33" t="s">
        <v>34</v>
      </c>
      <c r="F15" s="92">
        <v>435.31</v>
      </c>
      <c r="G15" s="92">
        <f>ROUND(SUM(F15*1.25),2)</f>
        <v>544.14</v>
      </c>
      <c r="H15" s="130">
        <f t="shared" si="0"/>
        <v>6529.68</v>
      </c>
      <c r="I15" s="130"/>
      <c r="J15" s="180">
        <f>SUM(H11:H15)</f>
        <v>26401.399999999998</v>
      </c>
      <c r="K15" s="181"/>
      <c r="L15" s="20"/>
      <c r="M15" s="20"/>
    </row>
    <row r="16" spans="1:13" ht="14.25" customHeight="1">
      <c r="A16" s="56">
        <v>2</v>
      </c>
      <c r="B16" s="67"/>
      <c r="C16" s="57" t="s">
        <v>16</v>
      </c>
      <c r="D16" s="32"/>
      <c r="E16" s="33"/>
      <c r="F16" s="92"/>
      <c r="G16" s="92"/>
      <c r="H16" s="130"/>
      <c r="I16" s="130"/>
      <c r="J16" s="180"/>
      <c r="K16" s="181"/>
      <c r="L16" s="20"/>
      <c r="M16" s="20"/>
    </row>
    <row r="17" spans="1:13" ht="13.5" customHeight="1">
      <c r="A17" s="29" t="s">
        <v>15</v>
      </c>
      <c r="B17" s="41">
        <v>30010</v>
      </c>
      <c r="C17" s="42" t="s">
        <v>77</v>
      </c>
      <c r="D17" s="32">
        <v>50.22</v>
      </c>
      <c r="E17" s="33" t="s">
        <v>59</v>
      </c>
      <c r="F17" s="92">
        <v>76.64</v>
      </c>
      <c r="G17" s="92">
        <f>ROUND(SUM(F17*1.25),2)</f>
        <v>95.8</v>
      </c>
      <c r="H17" s="130">
        <f t="shared" si="0"/>
        <v>4811.08</v>
      </c>
      <c r="I17" s="130"/>
      <c r="J17" s="180"/>
      <c r="K17" s="181"/>
      <c r="L17" s="20"/>
      <c r="M17" s="20"/>
    </row>
    <row r="18" spans="1:13" ht="12" customHeight="1">
      <c r="A18" s="29" t="s">
        <v>38</v>
      </c>
      <c r="B18" s="41">
        <v>30011</v>
      </c>
      <c r="C18" s="42" t="s">
        <v>78</v>
      </c>
      <c r="D18" s="32">
        <v>159.2</v>
      </c>
      <c r="E18" s="33" t="s">
        <v>59</v>
      </c>
      <c r="F18" s="92">
        <v>137.34</v>
      </c>
      <c r="G18" s="92">
        <f aca="true" t="shared" si="1" ref="G18:G30">ROUND(SUM(F18*1.25),2)</f>
        <v>171.68</v>
      </c>
      <c r="H18" s="130">
        <f t="shared" si="0"/>
        <v>27331.46</v>
      </c>
      <c r="I18" s="130"/>
      <c r="J18" s="180">
        <f>SUM(H17:H18)</f>
        <v>32142.54</v>
      </c>
      <c r="K18" s="181"/>
      <c r="L18" s="20"/>
      <c r="M18" s="20"/>
    </row>
    <row r="19" spans="1:13" ht="14.25" customHeight="1">
      <c r="A19" s="56">
        <v>3</v>
      </c>
      <c r="B19" s="67"/>
      <c r="C19" s="57" t="s">
        <v>39</v>
      </c>
      <c r="D19" s="32"/>
      <c r="E19" s="33"/>
      <c r="F19" s="92"/>
      <c r="G19" s="92"/>
      <c r="H19" s="130"/>
      <c r="I19" s="130"/>
      <c r="J19" s="180"/>
      <c r="K19" s="181"/>
      <c r="L19" s="20"/>
      <c r="M19" s="20"/>
    </row>
    <row r="20" spans="1:13" ht="12.75" customHeight="1">
      <c r="A20" s="29" t="s">
        <v>17</v>
      </c>
      <c r="B20" s="41">
        <v>40283</v>
      </c>
      <c r="C20" s="42" t="s">
        <v>79</v>
      </c>
      <c r="D20" s="32">
        <v>9.93</v>
      </c>
      <c r="E20" s="33" t="s">
        <v>59</v>
      </c>
      <c r="F20" s="82">
        <v>3578.15</v>
      </c>
      <c r="G20" s="92">
        <f t="shared" si="1"/>
        <v>4472.69</v>
      </c>
      <c r="H20" s="130">
        <f t="shared" si="0"/>
        <v>44413.81</v>
      </c>
      <c r="I20" s="130"/>
      <c r="J20" s="180"/>
      <c r="K20" s="181"/>
      <c r="L20" s="20"/>
      <c r="M20" s="20"/>
    </row>
    <row r="21" spans="1:13" ht="13.5" customHeight="1">
      <c r="A21" s="29" t="s">
        <v>18</v>
      </c>
      <c r="B21" s="41">
        <v>40284</v>
      </c>
      <c r="C21" s="42" t="s">
        <v>80</v>
      </c>
      <c r="D21" s="32">
        <v>22.44</v>
      </c>
      <c r="E21" s="33" t="s">
        <v>59</v>
      </c>
      <c r="F21" s="83">
        <v>3340.1</v>
      </c>
      <c r="G21" s="92">
        <f t="shared" si="1"/>
        <v>4175.13</v>
      </c>
      <c r="H21" s="130">
        <f t="shared" si="0"/>
        <v>93689.92</v>
      </c>
      <c r="I21" s="130"/>
      <c r="J21" s="180">
        <f>SUM(H20:H21)</f>
        <v>138103.72999999998</v>
      </c>
      <c r="K21" s="181"/>
      <c r="L21" s="20"/>
      <c r="M21" s="20"/>
    </row>
    <row r="22" spans="1:13" ht="15.75" customHeight="1">
      <c r="A22" s="56">
        <v>4</v>
      </c>
      <c r="B22" s="41"/>
      <c r="C22" s="57" t="s">
        <v>63</v>
      </c>
      <c r="D22" s="32"/>
      <c r="E22" s="33"/>
      <c r="F22" s="92"/>
      <c r="G22" s="92"/>
      <c r="H22" s="130"/>
      <c r="I22" s="130"/>
      <c r="J22" s="156"/>
      <c r="K22" s="157"/>
      <c r="L22" s="20"/>
      <c r="M22" s="20"/>
    </row>
    <row r="23" spans="1:13" ht="12.75">
      <c r="A23" s="29" t="s">
        <v>19</v>
      </c>
      <c r="B23" s="41">
        <v>50729</v>
      </c>
      <c r="C23" s="42" t="s">
        <v>89</v>
      </c>
      <c r="D23" s="32">
        <v>22.32</v>
      </c>
      <c r="E23" s="33" t="s">
        <v>59</v>
      </c>
      <c r="F23" s="84">
        <v>3895.55</v>
      </c>
      <c r="G23" s="92">
        <f t="shared" si="1"/>
        <v>4869.44</v>
      </c>
      <c r="H23" s="130">
        <f t="shared" si="0"/>
        <v>108685.9</v>
      </c>
      <c r="I23" s="130"/>
      <c r="J23" s="156"/>
      <c r="K23" s="157"/>
      <c r="L23" s="20"/>
      <c r="M23" s="20"/>
    </row>
    <row r="24" spans="1:13" ht="12.75">
      <c r="A24" s="29" t="s">
        <v>65</v>
      </c>
      <c r="B24" s="41">
        <v>50771</v>
      </c>
      <c r="C24" s="42" t="s">
        <v>133</v>
      </c>
      <c r="D24" s="32">
        <v>12</v>
      </c>
      <c r="E24" s="33" t="s">
        <v>34</v>
      </c>
      <c r="F24" s="85">
        <v>185.16</v>
      </c>
      <c r="G24" s="92">
        <f t="shared" si="1"/>
        <v>231.45</v>
      </c>
      <c r="H24" s="130">
        <f t="shared" si="0"/>
        <v>2777.4</v>
      </c>
      <c r="I24" s="130"/>
      <c r="J24" s="180">
        <f>SUM(H23:H24)</f>
        <v>111463.29999999999</v>
      </c>
      <c r="K24" s="181"/>
      <c r="L24" s="20"/>
      <c r="M24" s="20"/>
    </row>
    <row r="25" spans="1:13" ht="15" customHeight="1">
      <c r="A25" s="56">
        <v>5</v>
      </c>
      <c r="B25" s="41"/>
      <c r="C25" s="57" t="s">
        <v>40</v>
      </c>
      <c r="D25" s="32"/>
      <c r="E25" s="33"/>
      <c r="F25" s="92"/>
      <c r="G25" s="92"/>
      <c r="H25" s="130"/>
      <c r="I25" s="130"/>
      <c r="J25" s="180"/>
      <c r="K25" s="181"/>
      <c r="L25" s="20"/>
      <c r="M25" s="20"/>
    </row>
    <row r="26" spans="1:13" ht="13.5" customHeight="1">
      <c r="A26" s="29" t="s">
        <v>20</v>
      </c>
      <c r="B26" s="41">
        <v>60046</v>
      </c>
      <c r="C26" s="42" t="s">
        <v>81</v>
      </c>
      <c r="D26" s="32">
        <v>1122.3</v>
      </c>
      <c r="E26" s="33" t="s">
        <v>34</v>
      </c>
      <c r="F26" s="86">
        <v>114.8</v>
      </c>
      <c r="G26" s="92">
        <f t="shared" si="1"/>
        <v>143.5</v>
      </c>
      <c r="H26" s="130">
        <f t="shared" si="0"/>
        <v>161050.05</v>
      </c>
      <c r="I26" s="130"/>
      <c r="J26" s="156">
        <f>SUM(H26)</f>
        <v>161050.05</v>
      </c>
      <c r="K26" s="157"/>
      <c r="L26" s="20"/>
      <c r="M26" s="20"/>
    </row>
    <row r="27" spans="1:13" ht="15" customHeight="1">
      <c r="A27" s="65">
        <v>6</v>
      </c>
      <c r="B27" s="41"/>
      <c r="C27" s="66" t="s">
        <v>41</v>
      </c>
      <c r="D27" s="71"/>
      <c r="E27" s="69"/>
      <c r="F27" s="87"/>
      <c r="G27" s="92"/>
      <c r="H27" s="130"/>
      <c r="I27" s="130"/>
      <c r="J27" s="216"/>
      <c r="K27" s="217"/>
      <c r="L27" s="20"/>
      <c r="M27" s="20"/>
    </row>
    <row r="28" spans="1:13" ht="12.75">
      <c r="A28" s="29" t="s">
        <v>21</v>
      </c>
      <c r="B28" s="41">
        <v>71361</v>
      </c>
      <c r="C28" s="76" t="s">
        <v>118</v>
      </c>
      <c r="D28" s="32">
        <v>778</v>
      </c>
      <c r="E28" s="33" t="s">
        <v>34</v>
      </c>
      <c r="F28" s="92">
        <v>277.73</v>
      </c>
      <c r="G28" s="92">
        <f t="shared" si="1"/>
        <v>347.16</v>
      </c>
      <c r="H28" s="130">
        <f t="shared" si="0"/>
        <v>270090.48</v>
      </c>
      <c r="I28" s="130"/>
      <c r="J28" s="182"/>
      <c r="K28" s="183"/>
      <c r="L28" s="20"/>
      <c r="M28" s="20"/>
    </row>
    <row r="29" spans="1:13" ht="12.75">
      <c r="A29" s="29" t="s">
        <v>36</v>
      </c>
      <c r="B29" s="41">
        <v>71497</v>
      </c>
      <c r="C29" s="42" t="s">
        <v>90</v>
      </c>
      <c r="D29" s="32">
        <v>778</v>
      </c>
      <c r="E29" s="33" t="s">
        <v>34</v>
      </c>
      <c r="F29" s="86">
        <v>215.23</v>
      </c>
      <c r="G29" s="92">
        <f t="shared" si="1"/>
        <v>269.04</v>
      </c>
      <c r="H29" s="130">
        <f t="shared" si="0"/>
        <v>209313.12</v>
      </c>
      <c r="I29" s="130"/>
      <c r="J29" s="182"/>
      <c r="K29" s="183"/>
      <c r="L29" s="20"/>
      <c r="M29" s="20"/>
    </row>
    <row r="30" spans="1:13" ht="15" customHeight="1" thickBot="1">
      <c r="A30" s="72" t="s">
        <v>44</v>
      </c>
      <c r="B30" s="73">
        <v>70031</v>
      </c>
      <c r="C30" s="74" t="s">
        <v>91</v>
      </c>
      <c r="D30" s="75">
        <v>12.84</v>
      </c>
      <c r="E30" s="54" t="s">
        <v>45</v>
      </c>
      <c r="F30" s="88">
        <v>200.35</v>
      </c>
      <c r="G30" s="81">
        <f t="shared" si="1"/>
        <v>250.44</v>
      </c>
      <c r="H30" s="151">
        <f t="shared" si="0"/>
        <v>3215.65</v>
      </c>
      <c r="I30" s="151"/>
      <c r="J30" s="214">
        <f>SUM(H28:H30)</f>
        <v>482619.25</v>
      </c>
      <c r="K30" s="215"/>
      <c r="L30" s="20"/>
      <c r="M30" s="20"/>
    </row>
    <row r="31" spans="1:13" ht="15" customHeight="1">
      <c r="A31" s="174"/>
      <c r="B31" s="175"/>
      <c r="C31" s="208" t="s">
        <v>58</v>
      </c>
      <c r="D31" s="218" t="s">
        <v>0</v>
      </c>
      <c r="E31" s="5" t="s">
        <v>13</v>
      </c>
      <c r="F31" s="121" t="s">
        <v>1</v>
      </c>
      <c r="G31" s="122"/>
      <c r="H31" s="122"/>
      <c r="I31" s="122"/>
      <c r="J31" s="122"/>
      <c r="K31" s="123"/>
      <c r="L31" s="20"/>
      <c r="M31" s="20"/>
    </row>
    <row r="32" spans="1:13" ht="12.75" customHeight="1">
      <c r="A32" s="176"/>
      <c r="B32" s="177"/>
      <c r="C32" s="209"/>
      <c r="D32" s="219"/>
      <c r="E32" s="197">
        <f>SUM(J107)</f>
        <v>1852678.57</v>
      </c>
      <c r="F32" s="124"/>
      <c r="G32" s="125"/>
      <c r="H32" s="125"/>
      <c r="I32" s="125"/>
      <c r="J32" s="125"/>
      <c r="K32" s="126"/>
      <c r="L32" s="20"/>
      <c r="M32" s="20"/>
    </row>
    <row r="33" spans="1:13" ht="13.5" customHeight="1" thickBot="1">
      <c r="A33" s="176"/>
      <c r="B33" s="177"/>
      <c r="C33" s="210"/>
      <c r="D33" s="219"/>
      <c r="E33" s="198"/>
      <c r="F33" s="127"/>
      <c r="G33" s="128"/>
      <c r="H33" s="128"/>
      <c r="I33" s="128"/>
      <c r="J33" s="128"/>
      <c r="K33" s="129"/>
      <c r="L33" s="20"/>
      <c r="M33" s="20"/>
    </row>
    <row r="34" spans="1:13" ht="18" thickBot="1">
      <c r="A34" s="176"/>
      <c r="B34" s="177"/>
      <c r="C34" s="77" t="s">
        <v>124</v>
      </c>
      <c r="D34" s="201" t="s">
        <v>2</v>
      </c>
      <c r="E34" s="1"/>
      <c r="F34" s="148" t="s">
        <v>3</v>
      </c>
      <c r="G34" s="149"/>
      <c r="H34" s="149"/>
      <c r="I34" s="149"/>
      <c r="J34" s="149"/>
      <c r="K34" s="150"/>
      <c r="L34" s="20"/>
      <c r="M34" s="20"/>
    </row>
    <row r="35" spans="1:13" ht="27" customHeight="1" thickBot="1">
      <c r="A35" s="178"/>
      <c r="B35" s="179"/>
      <c r="C35" s="15" t="s">
        <v>132</v>
      </c>
      <c r="D35" s="202"/>
      <c r="E35" s="16">
        <v>44986</v>
      </c>
      <c r="F35" s="186" t="s">
        <v>109</v>
      </c>
      <c r="G35" s="187"/>
      <c r="H35" s="187"/>
      <c r="I35" s="187"/>
      <c r="J35" s="187"/>
      <c r="K35" s="188"/>
      <c r="L35" s="20"/>
      <c r="M35" s="20"/>
    </row>
    <row r="36" spans="1:13" ht="14.25" customHeight="1" thickBot="1">
      <c r="A36" s="10"/>
      <c r="B36" s="10"/>
      <c r="C36" s="17" t="s">
        <v>4</v>
      </c>
      <c r="D36" s="18"/>
      <c r="E36" s="19"/>
      <c r="F36" s="19"/>
      <c r="G36" s="222"/>
      <c r="H36" s="222"/>
      <c r="I36" s="222"/>
      <c r="J36" s="222"/>
      <c r="K36" s="222"/>
      <c r="L36" s="20"/>
      <c r="M36" s="20"/>
    </row>
    <row r="37" spans="1:13" ht="18.75" customHeight="1" thickBot="1">
      <c r="A37" s="231" t="s">
        <v>5</v>
      </c>
      <c r="B37" s="234" t="s">
        <v>50</v>
      </c>
      <c r="C37" s="237" t="s">
        <v>6</v>
      </c>
      <c r="D37" s="239" t="s">
        <v>7</v>
      </c>
      <c r="E37" s="205" t="s">
        <v>8</v>
      </c>
      <c r="F37" s="118" t="s">
        <v>9</v>
      </c>
      <c r="G37" s="119"/>
      <c r="H37" s="119"/>
      <c r="I37" s="119"/>
      <c r="J37" s="119"/>
      <c r="K37" s="120"/>
      <c r="L37" s="20"/>
      <c r="M37" s="20"/>
    </row>
    <row r="38" spans="1:13" ht="18.75" customHeight="1" thickBot="1">
      <c r="A38" s="232"/>
      <c r="B38" s="235"/>
      <c r="C38" s="222"/>
      <c r="D38" s="240"/>
      <c r="E38" s="206"/>
      <c r="F38" s="110" t="s">
        <v>10</v>
      </c>
      <c r="G38" s="111"/>
      <c r="H38" s="112" t="s">
        <v>11</v>
      </c>
      <c r="I38" s="113"/>
      <c r="J38" s="112" t="s">
        <v>12</v>
      </c>
      <c r="K38" s="116"/>
      <c r="L38" s="20"/>
      <c r="M38" s="20"/>
    </row>
    <row r="39" spans="1:13" ht="21.75" customHeight="1" thickBot="1">
      <c r="A39" s="233"/>
      <c r="B39" s="236"/>
      <c r="C39" s="238"/>
      <c r="D39" s="241"/>
      <c r="E39" s="207"/>
      <c r="F39" s="80" t="s">
        <v>149</v>
      </c>
      <c r="G39" s="80" t="s">
        <v>150</v>
      </c>
      <c r="H39" s="114"/>
      <c r="I39" s="115"/>
      <c r="J39" s="114"/>
      <c r="K39" s="117"/>
      <c r="L39" s="20"/>
      <c r="M39" s="20"/>
    </row>
    <row r="40" spans="1:13" ht="15" customHeight="1">
      <c r="A40" s="65">
        <v>7</v>
      </c>
      <c r="B40" s="49"/>
      <c r="C40" s="66" t="s">
        <v>67</v>
      </c>
      <c r="D40" s="89"/>
      <c r="E40" s="90"/>
      <c r="F40" s="90"/>
      <c r="G40" s="89"/>
      <c r="H40" s="144"/>
      <c r="I40" s="144"/>
      <c r="J40" s="138"/>
      <c r="K40" s="147"/>
      <c r="L40" s="20"/>
      <c r="M40" s="20"/>
    </row>
    <row r="41" spans="1:13" ht="13.5" customHeight="1">
      <c r="A41" s="29" t="s">
        <v>42</v>
      </c>
      <c r="B41" s="41">
        <v>91500</v>
      </c>
      <c r="C41" s="38" t="s">
        <v>110</v>
      </c>
      <c r="D41" s="109">
        <v>32</v>
      </c>
      <c r="E41" s="33" t="s">
        <v>34</v>
      </c>
      <c r="F41" s="92">
        <v>1096.11</v>
      </c>
      <c r="G41" s="92">
        <f>ROUND(SUM(F41*1.25),2)</f>
        <v>1370.14</v>
      </c>
      <c r="H41" s="130">
        <f aca="true" t="shared" si="2" ref="H41:H56">ROUND(SUM(D41*G41),2)</f>
        <v>43844.48</v>
      </c>
      <c r="I41" s="130"/>
      <c r="J41" s="136"/>
      <c r="K41" s="137"/>
      <c r="L41" s="20"/>
      <c r="M41" s="20"/>
    </row>
    <row r="42" spans="1:13" ht="13.5" customHeight="1">
      <c r="A42" s="29" t="s">
        <v>43</v>
      </c>
      <c r="B42" s="41">
        <v>91511</v>
      </c>
      <c r="C42" s="39" t="s">
        <v>134</v>
      </c>
      <c r="D42" s="109">
        <v>30.52</v>
      </c>
      <c r="E42" s="33" t="s">
        <v>34</v>
      </c>
      <c r="F42" s="86">
        <v>751.47</v>
      </c>
      <c r="G42" s="92">
        <f aca="true" t="shared" si="3" ref="G42:G56">ROUND(SUM(F42*1.25),2)</f>
        <v>939.34</v>
      </c>
      <c r="H42" s="130">
        <f t="shared" si="2"/>
        <v>28668.66</v>
      </c>
      <c r="I42" s="130"/>
      <c r="J42" s="184">
        <f>SUM(H41,H42)</f>
        <v>72513.14</v>
      </c>
      <c r="K42" s="185"/>
      <c r="L42" s="20"/>
      <c r="M42" s="20"/>
    </row>
    <row r="43" spans="1:13" ht="16.5" customHeight="1">
      <c r="A43" s="56">
        <v>8</v>
      </c>
      <c r="B43" s="41"/>
      <c r="C43" s="57" t="s">
        <v>68</v>
      </c>
      <c r="D43" s="32"/>
      <c r="E43" s="33"/>
      <c r="F43" s="58"/>
      <c r="G43" s="36"/>
      <c r="H43" s="138"/>
      <c r="I43" s="138"/>
      <c r="J43" s="145"/>
      <c r="K43" s="146"/>
      <c r="L43" s="20"/>
      <c r="M43" s="20"/>
    </row>
    <row r="44" spans="1:13" ht="15.75" customHeight="1">
      <c r="A44" s="29" t="s">
        <v>22</v>
      </c>
      <c r="B44" s="41">
        <v>110143</v>
      </c>
      <c r="C44" s="42" t="s">
        <v>82</v>
      </c>
      <c r="D44" s="32">
        <v>2118.96</v>
      </c>
      <c r="E44" s="33" t="s">
        <v>34</v>
      </c>
      <c r="F44" s="92">
        <v>13.97</v>
      </c>
      <c r="G44" s="92">
        <f t="shared" si="3"/>
        <v>17.46</v>
      </c>
      <c r="H44" s="130">
        <f t="shared" si="2"/>
        <v>36997.04</v>
      </c>
      <c r="I44" s="130"/>
      <c r="J44" s="145"/>
      <c r="K44" s="146"/>
      <c r="L44" s="20"/>
      <c r="M44" s="20"/>
    </row>
    <row r="45" spans="1:13" ht="13.5" customHeight="1">
      <c r="A45" s="29" t="s">
        <v>23</v>
      </c>
      <c r="B45" s="41">
        <v>110763</v>
      </c>
      <c r="C45" s="42" t="s">
        <v>84</v>
      </c>
      <c r="D45" s="32">
        <v>2118.96</v>
      </c>
      <c r="E45" s="33" t="s">
        <v>34</v>
      </c>
      <c r="F45" s="92">
        <v>41.17</v>
      </c>
      <c r="G45" s="92">
        <f t="shared" si="3"/>
        <v>51.46</v>
      </c>
      <c r="H45" s="130">
        <f t="shared" si="2"/>
        <v>109041.68</v>
      </c>
      <c r="I45" s="130"/>
      <c r="J45" s="145"/>
      <c r="K45" s="146"/>
      <c r="L45" s="20"/>
      <c r="M45" s="20"/>
    </row>
    <row r="46" spans="1:13" ht="13.5" customHeight="1">
      <c r="A46" s="29" t="s">
        <v>148</v>
      </c>
      <c r="B46" s="41">
        <v>110644</v>
      </c>
      <c r="C46" s="39" t="s">
        <v>111</v>
      </c>
      <c r="D46" s="32">
        <v>51.87</v>
      </c>
      <c r="E46" s="33" t="s">
        <v>34</v>
      </c>
      <c r="F46" s="92">
        <v>63.48</v>
      </c>
      <c r="G46" s="92">
        <f t="shared" si="3"/>
        <v>79.35</v>
      </c>
      <c r="H46" s="130">
        <f t="shared" si="2"/>
        <v>4115.88</v>
      </c>
      <c r="I46" s="130"/>
      <c r="J46" s="160">
        <f>SUM(H44:H46)</f>
        <v>150154.6</v>
      </c>
      <c r="K46" s="161"/>
      <c r="L46" s="20"/>
      <c r="M46" s="20"/>
    </row>
    <row r="47" spans="1:13" ht="14.25" customHeight="1">
      <c r="A47" s="56">
        <v>9</v>
      </c>
      <c r="B47" s="41"/>
      <c r="C47" s="57" t="s">
        <v>69</v>
      </c>
      <c r="D47" s="32"/>
      <c r="E47" s="33"/>
      <c r="F47" s="58"/>
      <c r="G47" s="36"/>
      <c r="H47" s="138"/>
      <c r="I47" s="138"/>
      <c r="J47" s="136"/>
      <c r="K47" s="137"/>
      <c r="L47" s="20"/>
      <c r="M47" s="20"/>
    </row>
    <row r="48" spans="1:13" ht="14.25" customHeight="1">
      <c r="A48" s="29" t="s">
        <v>24</v>
      </c>
      <c r="B48" s="41">
        <v>130507</v>
      </c>
      <c r="C48" s="39" t="s">
        <v>112</v>
      </c>
      <c r="D48" s="32">
        <v>767.46</v>
      </c>
      <c r="E48" s="33" t="s">
        <v>34</v>
      </c>
      <c r="F48" s="92">
        <v>83.44</v>
      </c>
      <c r="G48" s="92">
        <f t="shared" si="3"/>
        <v>104.3</v>
      </c>
      <c r="H48" s="130">
        <f t="shared" si="2"/>
        <v>80046.08</v>
      </c>
      <c r="I48" s="130"/>
      <c r="J48" s="136"/>
      <c r="K48" s="137"/>
      <c r="L48" s="20"/>
      <c r="M48" s="20"/>
    </row>
    <row r="49" spans="1:13" ht="14.25" customHeight="1">
      <c r="A49" s="29" t="s">
        <v>25</v>
      </c>
      <c r="B49" s="41">
        <v>130110</v>
      </c>
      <c r="C49" s="55" t="s">
        <v>93</v>
      </c>
      <c r="D49" s="32">
        <v>767.46</v>
      </c>
      <c r="E49" s="33" t="s">
        <v>34</v>
      </c>
      <c r="F49" s="92">
        <v>44.63</v>
      </c>
      <c r="G49" s="92">
        <f t="shared" si="3"/>
        <v>55.79</v>
      </c>
      <c r="H49" s="130">
        <f t="shared" si="2"/>
        <v>42816.59</v>
      </c>
      <c r="I49" s="130"/>
      <c r="J49" s="136"/>
      <c r="K49" s="137"/>
      <c r="L49" s="20"/>
      <c r="M49" s="20"/>
    </row>
    <row r="50" spans="1:13" ht="12.75" customHeight="1">
      <c r="A50" s="29" t="s">
        <v>26</v>
      </c>
      <c r="B50" s="41">
        <v>130626</v>
      </c>
      <c r="C50" s="42" t="s">
        <v>119</v>
      </c>
      <c r="D50" s="32">
        <v>742.9</v>
      </c>
      <c r="E50" s="33" t="s">
        <v>34</v>
      </c>
      <c r="F50" s="92">
        <v>138.19</v>
      </c>
      <c r="G50" s="92">
        <f t="shared" si="3"/>
        <v>172.74</v>
      </c>
      <c r="H50" s="130">
        <f t="shared" si="2"/>
        <v>128328.55</v>
      </c>
      <c r="I50" s="130"/>
      <c r="J50" s="136"/>
      <c r="K50" s="137"/>
      <c r="L50" s="20"/>
      <c r="M50" s="20"/>
    </row>
    <row r="51" spans="1:13" ht="12.75">
      <c r="A51" s="29" t="s">
        <v>60</v>
      </c>
      <c r="B51" s="41">
        <v>130119</v>
      </c>
      <c r="C51" s="38" t="s">
        <v>113</v>
      </c>
      <c r="D51" s="32">
        <v>24.56</v>
      </c>
      <c r="E51" s="33" t="s">
        <v>34</v>
      </c>
      <c r="F51" s="92">
        <v>95.66</v>
      </c>
      <c r="G51" s="92">
        <f t="shared" si="3"/>
        <v>119.58</v>
      </c>
      <c r="H51" s="130">
        <f t="shared" si="2"/>
        <v>2936.88</v>
      </c>
      <c r="I51" s="130"/>
      <c r="J51" s="184">
        <f>SUM(H48:H51)</f>
        <v>254128.1</v>
      </c>
      <c r="K51" s="185"/>
      <c r="L51" s="20"/>
      <c r="M51" s="20"/>
    </row>
    <row r="52" spans="1:13" ht="15" customHeight="1">
      <c r="A52" s="65">
        <v>10</v>
      </c>
      <c r="B52" s="67"/>
      <c r="C52" s="66" t="s">
        <v>70</v>
      </c>
      <c r="D52" s="68"/>
      <c r="E52" s="49"/>
      <c r="F52" s="58"/>
      <c r="G52" s="36"/>
      <c r="H52" s="138"/>
      <c r="I52" s="138"/>
      <c r="J52" s="220"/>
      <c r="K52" s="221"/>
      <c r="L52" s="20"/>
      <c r="M52" s="20"/>
    </row>
    <row r="53" spans="1:13" ht="13.5" customHeight="1">
      <c r="A53" s="29" t="s">
        <v>27</v>
      </c>
      <c r="B53" s="41">
        <v>170081</v>
      </c>
      <c r="C53" s="42" t="s">
        <v>85</v>
      </c>
      <c r="D53" s="32">
        <v>130</v>
      </c>
      <c r="E53" s="33" t="s">
        <v>37</v>
      </c>
      <c r="F53" s="92">
        <v>259.16</v>
      </c>
      <c r="G53" s="92">
        <f t="shared" si="3"/>
        <v>323.95</v>
      </c>
      <c r="H53" s="130">
        <f t="shared" si="2"/>
        <v>42113.5</v>
      </c>
      <c r="I53" s="130"/>
      <c r="J53" s="139"/>
      <c r="K53" s="140"/>
      <c r="L53" s="20"/>
      <c r="M53" s="20"/>
    </row>
    <row r="54" spans="1:13" ht="13.5" customHeight="1">
      <c r="A54" s="29" t="s">
        <v>28</v>
      </c>
      <c r="B54" s="41">
        <v>180299</v>
      </c>
      <c r="C54" s="42" t="s">
        <v>86</v>
      </c>
      <c r="D54" s="32">
        <v>26</v>
      </c>
      <c r="E54" s="33" t="s">
        <v>37</v>
      </c>
      <c r="F54" s="92">
        <v>383.44</v>
      </c>
      <c r="G54" s="92">
        <f t="shared" si="3"/>
        <v>479.3</v>
      </c>
      <c r="H54" s="130">
        <f t="shared" si="2"/>
        <v>12461.8</v>
      </c>
      <c r="I54" s="130"/>
      <c r="J54" s="136"/>
      <c r="K54" s="137"/>
      <c r="L54" s="20"/>
      <c r="M54" s="20"/>
    </row>
    <row r="55" spans="1:13" ht="14.25" customHeight="1">
      <c r="A55" s="29" t="s">
        <v>29</v>
      </c>
      <c r="B55" s="41">
        <v>180214</v>
      </c>
      <c r="C55" s="42" t="s">
        <v>87</v>
      </c>
      <c r="D55" s="32">
        <v>26</v>
      </c>
      <c r="E55" s="33" t="s">
        <v>37</v>
      </c>
      <c r="F55" s="92">
        <v>434.84</v>
      </c>
      <c r="G55" s="92">
        <f t="shared" si="3"/>
        <v>543.55</v>
      </c>
      <c r="H55" s="130">
        <f t="shared" si="2"/>
        <v>14132.3</v>
      </c>
      <c r="I55" s="130"/>
      <c r="J55" s="131"/>
      <c r="K55" s="132"/>
      <c r="L55" s="20"/>
      <c r="M55" s="20"/>
    </row>
    <row r="56" spans="1:13" ht="15.75" customHeight="1" thickBot="1">
      <c r="A56" s="9" t="s">
        <v>96</v>
      </c>
      <c r="B56" s="26">
        <v>170690</v>
      </c>
      <c r="C56" s="101" t="s">
        <v>137</v>
      </c>
      <c r="D56" s="102">
        <v>12</v>
      </c>
      <c r="E56" s="7" t="s">
        <v>37</v>
      </c>
      <c r="F56" s="78">
        <v>577.47</v>
      </c>
      <c r="G56" s="92">
        <f t="shared" si="3"/>
        <v>721.84</v>
      </c>
      <c r="H56" s="143">
        <f t="shared" si="2"/>
        <v>8662.08</v>
      </c>
      <c r="I56" s="143"/>
      <c r="J56" s="141">
        <f>SUM(H53:H56)</f>
        <v>77369.68000000001</v>
      </c>
      <c r="K56" s="142"/>
      <c r="L56" s="20"/>
      <c r="M56" s="20"/>
    </row>
    <row r="57" spans="1:13" s="23" customFormat="1" ht="11.25" customHeight="1" thickBot="1">
      <c r="A57" s="2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2"/>
      <c r="M57" s="22"/>
    </row>
    <row r="58" spans="1:13" ht="12.75" customHeight="1">
      <c r="A58" s="189"/>
      <c r="B58" s="190"/>
      <c r="C58" s="195" t="s">
        <v>61</v>
      </c>
      <c r="D58" s="199" t="s">
        <v>0</v>
      </c>
      <c r="E58" s="5" t="s">
        <v>13</v>
      </c>
      <c r="F58" s="121" t="s">
        <v>1</v>
      </c>
      <c r="G58" s="122"/>
      <c r="H58" s="122"/>
      <c r="I58" s="122"/>
      <c r="J58" s="122"/>
      <c r="K58" s="123"/>
      <c r="L58" s="20"/>
      <c r="M58" s="20"/>
    </row>
    <row r="59" spans="1:13" ht="19.5" customHeight="1" thickBot="1">
      <c r="A59" s="191"/>
      <c r="B59" s="192"/>
      <c r="C59" s="196"/>
      <c r="D59" s="200"/>
      <c r="E59" s="197">
        <f>SUM(J107)</f>
        <v>1852678.57</v>
      </c>
      <c r="F59" s="124"/>
      <c r="G59" s="125"/>
      <c r="H59" s="125"/>
      <c r="I59" s="125"/>
      <c r="J59" s="125"/>
      <c r="K59" s="126"/>
      <c r="L59" s="20"/>
      <c r="M59" s="20"/>
    </row>
    <row r="60" spans="1:13" ht="18" thickBot="1">
      <c r="A60" s="191"/>
      <c r="B60" s="192"/>
      <c r="C60" s="77" t="s">
        <v>124</v>
      </c>
      <c r="D60" s="201" t="s">
        <v>2</v>
      </c>
      <c r="E60" s="198"/>
      <c r="F60" s="127"/>
      <c r="G60" s="128"/>
      <c r="H60" s="128"/>
      <c r="I60" s="128"/>
      <c r="J60" s="128"/>
      <c r="K60" s="129"/>
      <c r="L60" s="20"/>
      <c r="M60" s="20"/>
    </row>
    <row r="61" spans="1:13" ht="33.75" customHeight="1" thickBot="1">
      <c r="A61" s="193"/>
      <c r="B61" s="194"/>
      <c r="C61" s="4" t="s">
        <v>132</v>
      </c>
      <c r="D61" s="202"/>
      <c r="E61" s="16">
        <v>44986</v>
      </c>
      <c r="F61" s="133" t="s">
        <v>106</v>
      </c>
      <c r="G61" s="134"/>
      <c r="H61" s="134"/>
      <c r="I61" s="134"/>
      <c r="J61" s="134"/>
      <c r="K61" s="135"/>
      <c r="L61" s="20"/>
      <c r="M61" s="20"/>
    </row>
    <row r="62" spans="1:11" s="25" customFormat="1" ht="13.5" customHeight="1" thickBot="1">
      <c r="A62" s="27" t="s">
        <v>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3" ht="21" customHeight="1" thickBot="1">
      <c r="A63" s="231" t="s">
        <v>5</v>
      </c>
      <c r="B63" s="242" t="s">
        <v>50</v>
      </c>
      <c r="C63" s="223" t="s">
        <v>6</v>
      </c>
      <c r="D63" s="239" t="s">
        <v>7</v>
      </c>
      <c r="E63" s="205" t="s">
        <v>8</v>
      </c>
      <c r="F63" s="118" t="s">
        <v>9</v>
      </c>
      <c r="G63" s="119"/>
      <c r="H63" s="119"/>
      <c r="I63" s="119"/>
      <c r="J63" s="119"/>
      <c r="K63" s="120"/>
      <c r="L63" s="20"/>
      <c r="M63" s="20"/>
    </row>
    <row r="64" spans="1:13" ht="21" customHeight="1" thickBot="1">
      <c r="A64" s="232"/>
      <c r="B64" s="243"/>
      <c r="C64" s="224"/>
      <c r="D64" s="240"/>
      <c r="E64" s="206"/>
      <c r="F64" s="110" t="s">
        <v>10</v>
      </c>
      <c r="G64" s="111"/>
      <c r="H64" s="112" t="s">
        <v>11</v>
      </c>
      <c r="I64" s="113"/>
      <c r="J64" s="112" t="s">
        <v>12</v>
      </c>
      <c r="K64" s="116"/>
      <c r="L64" s="20"/>
      <c r="M64" s="20"/>
    </row>
    <row r="65" spans="1:13" ht="22.5" customHeight="1" thickBot="1">
      <c r="A65" s="233"/>
      <c r="B65" s="244"/>
      <c r="C65" s="225"/>
      <c r="D65" s="241"/>
      <c r="E65" s="207"/>
      <c r="F65" s="80" t="s">
        <v>149</v>
      </c>
      <c r="G65" s="80" t="s">
        <v>150</v>
      </c>
      <c r="H65" s="114"/>
      <c r="I65" s="115"/>
      <c r="J65" s="114"/>
      <c r="K65" s="117"/>
      <c r="L65" s="20"/>
      <c r="M65" s="20"/>
    </row>
    <row r="66" spans="1:13" ht="15.75" customHeight="1">
      <c r="A66" s="8">
        <v>11</v>
      </c>
      <c r="B66" s="6"/>
      <c r="C66" s="12" t="s">
        <v>71</v>
      </c>
      <c r="D66" s="11"/>
      <c r="E66" s="13"/>
      <c r="F66" s="13"/>
      <c r="G66" s="11"/>
      <c r="H66" s="228"/>
      <c r="I66" s="228"/>
      <c r="J66" s="203"/>
      <c r="K66" s="204"/>
      <c r="L66" s="20"/>
      <c r="M66" s="20"/>
    </row>
    <row r="67" spans="1:13" ht="12" customHeight="1">
      <c r="A67" s="29" t="s">
        <v>30</v>
      </c>
      <c r="B67" s="41">
        <v>150180</v>
      </c>
      <c r="C67" s="101" t="s">
        <v>135</v>
      </c>
      <c r="D67" s="32">
        <v>635.68</v>
      </c>
      <c r="E67" s="33" t="s">
        <v>34</v>
      </c>
      <c r="F67" s="92">
        <v>25.33</v>
      </c>
      <c r="G67" s="92">
        <f>ROUND(SUM(F67*1.25),2)</f>
        <v>31.66</v>
      </c>
      <c r="H67" s="130">
        <f aca="true" t="shared" si="4" ref="H67:H80">ROUND(SUM(D67*G67),2)</f>
        <v>20125.63</v>
      </c>
      <c r="I67" s="130"/>
      <c r="J67" s="131"/>
      <c r="K67" s="132"/>
      <c r="L67" s="20"/>
      <c r="M67" s="20"/>
    </row>
    <row r="68" spans="1:13" ht="13.5" customHeight="1">
      <c r="A68" s="29" t="s">
        <v>31</v>
      </c>
      <c r="B68" s="41">
        <v>150180</v>
      </c>
      <c r="C68" s="91" t="s">
        <v>136</v>
      </c>
      <c r="D68" s="32">
        <v>1483.27</v>
      </c>
      <c r="E68" s="33" t="s">
        <v>34</v>
      </c>
      <c r="F68" s="92">
        <v>25.33</v>
      </c>
      <c r="G68" s="92">
        <f aca="true" t="shared" si="5" ref="G68:G80">ROUND(SUM(F68*1.25),2)</f>
        <v>31.66</v>
      </c>
      <c r="H68" s="130">
        <f t="shared" si="4"/>
        <v>46960.33</v>
      </c>
      <c r="I68" s="130"/>
      <c r="J68" s="139"/>
      <c r="K68" s="140"/>
      <c r="L68" s="20"/>
      <c r="M68" s="20"/>
    </row>
    <row r="69" spans="1:13" ht="13.5" customHeight="1">
      <c r="A69" s="29" t="s">
        <v>145</v>
      </c>
      <c r="B69" s="41">
        <v>150302</v>
      </c>
      <c r="C69" s="42" t="s">
        <v>88</v>
      </c>
      <c r="D69" s="32">
        <v>64</v>
      </c>
      <c r="E69" s="33" t="s">
        <v>34</v>
      </c>
      <c r="F69" s="92">
        <v>41.99</v>
      </c>
      <c r="G69" s="92">
        <f t="shared" si="5"/>
        <v>52.49</v>
      </c>
      <c r="H69" s="130">
        <f t="shared" si="4"/>
        <v>3359.36</v>
      </c>
      <c r="I69" s="130"/>
      <c r="J69" s="160">
        <f>SUM(H67,H68,H69)</f>
        <v>70445.32</v>
      </c>
      <c r="K69" s="161"/>
      <c r="L69" s="20"/>
      <c r="M69" s="20"/>
    </row>
    <row r="70" spans="1:13" ht="14.25" customHeight="1">
      <c r="A70" s="56">
        <v>12</v>
      </c>
      <c r="B70" s="33"/>
      <c r="C70" s="57" t="s">
        <v>72</v>
      </c>
      <c r="D70" s="32"/>
      <c r="E70" s="33"/>
      <c r="F70" s="86"/>
      <c r="G70" s="92"/>
      <c r="H70" s="130"/>
      <c r="I70" s="130"/>
      <c r="J70" s="229"/>
      <c r="K70" s="230"/>
      <c r="L70" s="20"/>
      <c r="M70" s="20"/>
    </row>
    <row r="71" spans="1:13" ht="15" customHeight="1">
      <c r="A71" s="29" t="s">
        <v>32</v>
      </c>
      <c r="B71" s="37">
        <v>180349</v>
      </c>
      <c r="C71" s="39" t="s">
        <v>114</v>
      </c>
      <c r="D71" s="32">
        <v>4</v>
      </c>
      <c r="E71" s="33" t="s">
        <v>35</v>
      </c>
      <c r="F71" s="103">
        <v>1796.51</v>
      </c>
      <c r="G71" s="92">
        <f t="shared" si="5"/>
        <v>2245.64</v>
      </c>
      <c r="H71" s="130">
        <f t="shared" si="4"/>
        <v>8982.56</v>
      </c>
      <c r="I71" s="130"/>
      <c r="J71" s="226"/>
      <c r="K71" s="227"/>
      <c r="L71" s="20"/>
      <c r="M71" s="20"/>
    </row>
    <row r="72" spans="1:13" ht="14.25" customHeight="1">
      <c r="A72" s="29" t="s">
        <v>33</v>
      </c>
      <c r="B72" s="37">
        <v>180544</v>
      </c>
      <c r="C72" s="40" t="s">
        <v>123</v>
      </c>
      <c r="D72" s="32">
        <v>4</v>
      </c>
      <c r="E72" s="33" t="s">
        <v>35</v>
      </c>
      <c r="F72" s="104">
        <v>3600.7</v>
      </c>
      <c r="G72" s="92">
        <f t="shared" si="5"/>
        <v>4500.88</v>
      </c>
      <c r="H72" s="130">
        <f t="shared" si="4"/>
        <v>18003.52</v>
      </c>
      <c r="I72" s="130"/>
      <c r="J72" s="220"/>
      <c r="K72" s="221"/>
      <c r="L72" s="20"/>
      <c r="M72" s="20"/>
    </row>
    <row r="73" spans="1:13" ht="15.75" customHeight="1">
      <c r="A73" s="29" t="s">
        <v>54</v>
      </c>
      <c r="B73" s="59">
        <v>180417</v>
      </c>
      <c r="C73" s="60" t="s">
        <v>102</v>
      </c>
      <c r="D73" s="32">
        <v>4</v>
      </c>
      <c r="E73" s="33" t="s">
        <v>35</v>
      </c>
      <c r="F73" s="82">
        <v>4243.69</v>
      </c>
      <c r="G73" s="92">
        <f t="shared" si="5"/>
        <v>5304.61</v>
      </c>
      <c r="H73" s="130">
        <f t="shared" si="4"/>
        <v>21218.44</v>
      </c>
      <c r="I73" s="130"/>
      <c r="J73" s="131"/>
      <c r="K73" s="132"/>
      <c r="L73" s="20"/>
      <c r="M73" s="20"/>
    </row>
    <row r="74" spans="1:13" ht="14.25" customHeight="1">
      <c r="A74" s="61" t="s">
        <v>146</v>
      </c>
      <c r="B74" s="41">
        <v>190609</v>
      </c>
      <c r="C74" s="62" t="s">
        <v>92</v>
      </c>
      <c r="D74" s="63">
        <v>8</v>
      </c>
      <c r="E74" s="49" t="s">
        <v>35</v>
      </c>
      <c r="F74" s="105">
        <v>593.3</v>
      </c>
      <c r="G74" s="92">
        <f t="shared" si="5"/>
        <v>741.63</v>
      </c>
      <c r="H74" s="130">
        <f t="shared" si="4"/>
        <v>5933.04</v>
      </c>
      <c r="I74" s="130"/>
      <c r="J74" s="131"/>
      <c r="K74" s="132"/>
      <c r="L74" s="20"/>
      <c r="M74" s="20"/>
    </row>
    <row r="75" spans="1:13" ht="14.25" customHeight="1">
      <c r="A75" s="61" t="s">
        <v>46</v>
      </c>
      <c r="B75" s="41">
        <v>190092</v>
      </c>
      <c r="C75" s="62" t="s">
        <v>108</v>
      </c>
      <c r="D75" s="63">
        <v>8</v>
      </c>
      <c r="E75" s="49" t="s">
        <v>35</v>
      </c>
      <c r="F75" s="106">
        <v>1107.66</v>
      </c>
      <c r="G75" s="92">
        <f t="shared" si="5"/>
        <v>1384.58</v>
      </c>
      <c r="H75" s="130">
        <f t="shared" si="4"/>
        <v>11076.64</v>
      </c>
      <c r="I75" s="130"/>
      <c r="J75" s="220"/>
      <c r="K75" s="221"/>
      <c r="L75" s="20"/>
      <c r="M75" s="20"/>
    </row>
    <row r="76" spans="1:13" ht="13.5" customHeight="1">
      <c r="A76" s="29" t="s">
        <v>103</v>
      </c>
      <c r="B76" s="41">
        <v>190376</v>
      </c>
      <c r="C76" s="42" t="s">
        <v>117</v>
      </c>
      <c r="D76" s="32">
        <v>1</v>
      </c>
      <c r="E76" s="33" t="s">
        <v>35</v>
      </c>
      <c r="F76" s="94">
        <v>732.11</v>
      </c>
      <c r="G76" s="92">
        <f t="shared" si="5"/>
        <v>915.14</v>
      </c>
      <c r="H76" s="130">
        <f t="shared" si="4"/>
        <v>915.14</v>
      </c>
      <c r="I76" s="130"/>
      <c r="J76" s="131"/>
      <c r="K76" s="132"/>
      <c r="L76" s="20"/>
      <c r="M76" s="20"/>
    </row>
    <row r="77" spans="1:13" ht="14.25" customHeight="1">
      <c r="A77" s="29" t="s">
        <v>47</v>
      </c>
      <c r="B77" s="37">
        <v>130492</v>
      </c>
      <c r="C77" s="40" t="s">
        <v>116</v>
      </c>
      <c r="D77" s="32">
        <v>74.96</v>
      </c>
      <c r="E77" s="33" t="s">
        <v>34</v>
      </c>
      <c r="F77" s="107">
        <v>116.65</v>
      </c>
      <c r="G77" s="92">
        <f t="shared" si="5"/>
        <v>145.81</v>
      </c>
      <c r="H77" s="130">
        <f t="shared" si="4"/>
        <v>10929.92</v>
      </c>
      <c r="I77" s="130"/>
      <c r="J77" s="166"/>
      <c r="K77" s="167"/>
      <c r="L77" s="20"/>
      <c r="M77" s="20"/>
    </row>
    <row r="78" spans="1:13" ht="12.75" customHeight="1">
      <c r="A78" s="29" t="s">
        <v>147</v>
      </c>
      <c r="B78" s="37">
        <v>260213</v>
      </c>
      <c r="C78" s="40" t="s">
        <v>94</v>
      </c>
      <c r="D78" s="32">
        <v>90</v>
      </c>
      <c r="E78" s="33" t="s">
        <v>45</v>
      </c>
      <c r="F78" s="107">
        <v>745.58</v>
      </c>
      <c r="G78" s="92">
        <f t="shared" si="5"/>
        <v>931.98</v>
      </c>
      <c r="H78" s="130">
        <f t="shared" si="4"/>
        <v>83878.2</v>
      </c>
      <c r="I78" s="130"/>
      <c r="J78" s="136"/>
      <c r="K78" s="137"/>
      <c r="L78" s="20"/>
      <c r="M78" s="20"/>
    </row>
    <row r="79" spans="1:13" ht="12" customHeight="1">
      <c r="A79" s="29" t="s">
        <v>107</v>
      </c>
      <c r="B79" s="64">
        <v>260651</v>
      </c>
      <c r="C79" s="40" t="s">
        <v>95</v>
      </c>
      <c r="D79" s="32">
        <v>30</v>
      </c>
      <c r="E79" s="33" t="s">
        <v>45</v>
      </c>
      <c r="F79" s="107">
        <v>451.02</v>
      </c>
      <c r="G79" s="92">
        <f t="shared" si="5"/>
        <v>563.78</v>
      </c>
      <c r="H79" s="130">
        <f t="shared" si="4"/>
        <v>16913.4</v>
      </c>
      <c r="I79" s="130"/>
      <c r="J79" s="136"/>
      <c r="K79" s="137"/>
      <c r="L79" s="20"/>
      <c r="M79" s="20"/>
    </row>
    <row r="80" spans="1:13" ht="12" customHeight="1">
      <c r="A80" s="29" t="s">
        <v>48</v>
      </c>
      <c r="B80" s="37">
        <v>280582</v>
      </c>
      <c r="C80" s="266" t="s">
        <v>138</v>
      </c>
      <c r="D80" s="32">
        <v>33</v>
      </c>
      <c r="E80" s="33" t="s">
        <v>34</v>
      </c>
      <c r="F80" s="107">
        <v>412.34</v>
      </c>
      <c r="G80" s="92">
        <f t="shared" si="5"/>
        <v>515.43</v>
      </c>
      <c r="H80" s="130">
        <f t="shared" si="4"/>
        <v>17009.19</v>
      </c>
      <c r="I80" s="130"/>
      <c r="J80" s="136"/>
      <c r="K80" s="137"/>
      <c r="L80" s="20"/>
      <c r="M80" s="20"/>
    </row>
    <row r="81" spans="1:13" ht="19.5" customHeight="1" thickBo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20"/>
      <c r="M81" s="20"/>
    </row>
    <row r="82" spans="1:13" ht="12.75">
      <c r="A82" s="189"/>
      <c r="B82" s="190"/>
      <c r="C82" s="195" t="s">
        <v>61</v>
      </c>
      <c r="D82" s="199" t="s">
        <v>0</v>
      </c>
      <c r="E82" s="5" t="s">
        <v>13</v>
      </c>
      <c r="F82" s="121" t="s">
        <v>1</v>
      </c>
      <c r="G82" s="122"/>
      <c r="H82" s="122"/>
      <c r="I82" s="122"/>
      <c r="J82" s="122"/>
      <c r="K82" s="123"/>
      <c r="L82" s="20"/>
      <c r="M82" s="20"/>
    </row>
    <row r="83" spans="1:13" ht="13.5" thickBot="1">
      <c r="A83" s="191"/>
      <c r="B83" s="192"/>
      <c r="C83" s="196"/>
      <c r="D83" s="200"/>
      <c r="E83" s="197">
        <f>SUM(J107)</f>
        <v>1852678.57</v>
      </c>
      <c r="F83" s="124"/>
      <c r="G83" s="125"/>
      <c r="H83" s="125"/>
      <c r="I83" s="125"/>
      <c r="J83" s="125"/>
      <c r="K83" s="126"/>
      <c r="L83" s="20"/>
      <c r="M83" s="20"/>
    </row>
    <row r="84" spans="1:13" ht="18" thickBot="1">
      <c r="A84" s="191"/>
      <c r="B84" s="192"/>
      <c r="C84" s="14" t="s">
        <v>125</v>
      </c>
      <c r="D84" s="201" t="s">
        <v>2</v>
      </c>
      <c r="E84" s="198"/>
      <c r="F84" s="127"/>
      <c r="G84" s="128"/>
      <c r="H84" s="128"/>
      <c r="I84" s="128"/>
      <c r="J84" s="128"/>
      <c r="K84" s="129"/>
      <c r="L84" s="20"/>
      <c r="M84" s="20"/>
    </row>
    <row r="85" spans="1:13" ht="37.5" customHeight="1" thickBot="1">
      <c r="A85" s="193"/>
      <c r="B85" s="194"/>
      <c r="C85" s="4" t="s">
        <v>132</v>
      </c>
      <c r="D85" s="202"/>
      <c r="E85" s="16">
        <v>44986</v>
      </c>
      <c r="F85" s="133" t="s">
        <v>105</v>
      </c>
      <c r="G85" s="134"/>
      <c r="H85" s="134"/>
      <c r="I85" s="134"/>
      <c r="J85" s="134"/>
      <c r="K85" s="135"/>
      <c r="L85" s="20"/>
      <c r="M85" s="20"/>
    </row>
    <row r="86" spans="1:13" ht="17.25" customHeight="1" thickBot="1">
      <c r="A86" s="159" t="s">
        <v>4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20"/>
      <c r="M86" s="20"/>
    </row>
    <row r="87" spans="1:13" ht="15" thickBot="1">
      <c r="A87" s="231" t="s">
        <v>5</v>
      </c>
      <c r="B87" s="242" t="s">
        <v>50</v>
      </c>
      <c r="C87" s="223" t="s">
        <v>6</v>
      </c>
      <c r="D87" s="239" t="s">
        <v>7</v>
      </c>
      <c r="E87" s="205" t="s">
        <v>8</v>
      </c>
      <c r="F87" s="118" t="s">
        <v>9</v>
      </c>
      <c r="G87" s="119"/>
      <c r="H87" s="119"/>
      <c r="I87" s="119"/>
      <c r="J87" s="119"/>
      <c r="K87" s="120"/>
      <c r="L87" s="20"/>
      <c r="M87" s="20"/>
    </row>
    <row r="88" spans="1:13" ht="15" thickBot="1">
      <c r="A88" s="232"/>
      <c r="B88" s="243"/>
      <c r="C88" s="224"/>
      <c r="D88" s="240"/>
      <c r="E88" s="206"/>
      <c r="F88" s="110" t="s">
        <v>10</v>
      </c>
      <c r="G88" s="111"/>
      <c r="H88" s="112" t="s">
        <v>11</v>
      </c>
      <c r="I88" s="113"/>
      <c r="J88" s="112" t="s">
        <v>12</v>
      </c>
      <c r="K88" s="116"/>
      <c r="L88" s="20"/>
      <c r="M88" s="20"/>
    </row>
    <row r="89" spans="1:13" ht="21.75" customHeight="1" thickBot="1">
      <c r="A89" s="233"/>
      <c r="B89" s="244"/>
      <c r="C89" s="225"/>
      <c r="D89" s="241"/>
      <c r="E89" s="207"/>
      <c r="F89" s="80" t="s">
        <v>149</v>
      </c>
      <c r="G89" s="80" t="s">
        <v>150</v>
      </c>
      <c r="H89" s="114"/>
      <c r="I89" s="115"/>
      <c r="J89" s="114"/>
      <c r="K89" s="117"/>
      <c r="L89" s="20"/>
      <c r="M89" s="20"/>
    </row>
    <row r="90" spans="1:13" ht="14.25" customHeight="1">
      <c r="A90" s="29" t="s">
        <v>49</v>
      </c>
      <c r="B90" s="30">
        <v>90068</v>
      </c>
      <c r="C90" s="31" t="s">
        <v>122</v>
      </c>
      <c r="D90" s="79">
        <v>6</v>
      </c>
      <c r="E90" s="33" t="s">
        <v>34</v>
      </c>
      <c r="F90" s="107">
        <v>317.41</v>
      </c>
      <c r="G90" s="92">
        <f aca="true" t="shared" si="6" ref="G90:G100">ROUND(SUM(F90*1.25),2)</f>
        <v>396.76</v>
      </c>
      <c r="H90" s="130">
        <f aca="true" t="shared" si="7" ref="H90:H95">ROUND(SUM(D90*G90),2)</f>
        <v>2380.56</v>
      </c>
      <c r="I90" s="130"/>
      <c r="J90" s="136"/>
      <c r="K90" s="137"/>
      <c r="L90" s="20"/>
      <c r="M90" s="20"/>
    </row>
    <row r="91" spans="1:13" ht="12.75">
      <c r="A91" s="29" t="s">
        <v>52</v>
      </c>
      <c r="B91" s="34">
        <v>180836</v>
      </c>
      <c r="C91" s="35" t="s">
        <v>115</v>
      </c>
      <c r="D91" s="79">
        <v>1</v>
      </c>
      <c r="E91" s="33" t="s">
        <v>35</v>
      </c>
      <c r="F91" s="108">
        <v>3048.37</v>
      </c>
      <c r="G91" s="92">
        <f t="shared" si="6"/>
        <v>3810.46</v>
      </c>
      <c r="H91" s="130">
        <f t="shared" si="7"/>
        <v>3810.46</v>
      </c>
      <c r="I91" s="130"/>
      <c r="J91" s="164"/>
      <c r="K91" s="165"/>
      <c r="L91" s="20"/>
      <c r="M91" s="20"/>
    </row>
    <row r="92" spans="1:13" ht="12.75">
      <c r="A92" s="29" t="s">
        <v>140</v>
      </c>
      <c r="B92" s="37">
        <v>71361</v>
      </c>
      <c r="C92" s="38" t="s">
        <v>120</v>
      </c>
      <c r="D92" s="79">
        <v>285</v>
      </c>
      <c r="E92" s="33" t="s">
        <v>66</v>
      </c>
      <c r="F92" s="107">
        <v>25.55</v>
      </c>
      <c r="G92" s="92">
        <f t="shared" si="6"/>
        <v>31.94</v>
      </c>
      <c r="H92" s="130">
        <f t="shared" si="7"/>
        <v>9102.9</v>
      </c>
      <c r="I92" s="130"/>
      <c r="J92" s="164"/>
      <c r="K92" s="165"/>
      <c r="L92" s="20"/>
      <c r="M92" s="20"/>
    </row>
    <row r="93" spans="1:13" ht="12.75">
      <c r="A93" s="29" t="s">
        <v>141</v>
      </c>
      <c r="B93" s="37">
        <v>251520</v>
      </c>
      <c r="C93" s="39" t="s">
        <v>121</v>
      </c>
      <c r="D93" s="79">
        <v>4</v>
      </c>
      <c r="E93" s="33" t="s">
        <v>35</v>
      </c>
      <c r="F93" s="107">
        <v>850.08</v>
      </c>
      <c r="G93" s="92">
        <f t="shared" si="6"/>
        <v>1062.6</v>
      </c>
      <c r="H93" s="130">
        <f t="shared" si="7"/>
        <v>4250.4</v>
      </c>
      <c r="I93" s="130"/>
      <c r="J93" s="164"/>
      <c r="K93" s="165"/>
      <c r="L93" s="20"/>
      <c r="M93" s="20"/>
    </row>
    <row r="94" spans="1:13" ht="12" customHeight="1">
      <c r="A94" s="29" t="s">
        <v>55</v>
      </c>
      <c r="B94" s="37">
        <v>170887</v>
      </c>
      <c r="C94" s="40" t="s">
        <v>139</v>
      </c>
      <c r="D94" s="79">
        <v>4</v>
      </c>
      <c r="E94" s="33" t="s">
        <v>35</v>
      </c>
      <c r="F94" s="92">
        <v>695.4</v>
      </c>
      <c r="G94" s="92">
        <f t="shared" si="6"/>
        <v>869.25</v>
      </c>
      <c r="H94" s="130">
        <f t="shared" si="7"/>
        <v>3477</v>
      </c>
      <c r="I94" s="130"/>
      <c r="J94" s="164"/>
      <c r="K94" s="165"/>
      <c r="L94" s="20"/>
      <c r="M94" s="20"/>
    </row>
    <row r="95" spans="1:13" ht="12" customHeight="1">
      <c r="A95" s="29" t="s">
        <v>142</v>
      </c>
      <c r="B95" s="41">
        <v>270220</v>
      </c>
      <c r="C95" s="42" t="s">
        <v>99</v>
      </c>
      <c r="D95" s="79">
        <v>772.53</v>
      </c>
      <c r="E95" s="33" t="s">
        <v>34</v>
      </c>
      <c r="F95" s="92">
        <v>6.83</v>
      </c>
      <c r="G95" s="92">
        <f t="shared" si="6"/>
        <v>8.54</v>
      </c>
      <c r="H95" s="130">
        <f t="shared" si="7"/>
        <v>6597.41</v>
      </c>
      <c r="I95" s="130"/>
      <c r="J95" s="162"/>
      <c r="K95" s="163"/>
      <c r="L95" s="20"/>
      <c r="M95" s="20"/>
    </row>
    <row r="96" spans="1:13" ht="12" customHeight="1">
      <c r="A96" s="29" t="s">
        <v>143</v>
      </c>
      <c r="B96" s="44">
        <v>170615</v>
      </c>
      <c r="C96" s="93" t="s">
        <v>126</v>
      </c>
      <c r="D96" s="94">
        <v>1</v>
      </c>
      <c r="E96" s="95" t="s">
        <v>127</v>
      </c>
      <c r="F96" s="94">
        <v>1707.06</v>
      </c>
      <c r="G96" s="92">
        <f t="shared" si="6"/>
        <v>2133.83</v>
      </c>
      <c r="H96" s="130">
        <f>ROUND(SUM(D96*G96),2)</f>
        <v>2133.83</v>
      </c>
      <c r="I96" s="130"/>
      <c r="J96" s="162"/>
      <c r="K96" s="163"/>
      <c r="L96" s="20"/>
      <c r="M96" s="20"/>
    </row>
    <row r="97" spans="1:13" ht="12" customHeight="1">
      <c r="A97" s="29" t="s">
        <v>56</v>
      </c>
      <c r="B97" s="45">
        <v>170625</v>
      </c>
      <c r="C97" s="93" t="s">
        <v>128</v>
      </c>
      <c r="D97" s="94">
        <v>6</v>
      </c>
      <c r="E97" s="95" t="s">
        <v>45</v>
      </c>
      <c r="F97" s="94">
        <v>305</v>
      </c>
      <c r="G97" s="92">
        <f t="shared" si="6"/>
        <v>381.25</v>
      </c>
      <c r="H97" s="130">
        <f>ROUND(SUM(D97*G97),2)</f>
        <v>2287.5</v>
      </c>
      <c r="I97" s="130"/>
      <c r="J97" s="162"/>
      <c r="K97" s="163"/>
      <c r="L97" s="20"/>
      <c r="M97" s="20"/>
    </row>
    <row r="98" spans="1:13" ht="12" customHeight="1">
      <c r="A98" s="29" t="s">
        <v>97</v>
      </c>
      <c r="B98" s="45">
        <v>171532</v>
      </c>
      <c r="C98" s="76" t="s">
        <v>129</v>
      </c>
      <c r="D98" s="94">
        <v>34</v>
      </c>
      <c r="E98" s="95" t="s">
        <v>127</v>
      </c>
      <c r="F98" s="94">
        <v>350</v>
      </c>
      <c r="G98" s="92">
        <f t="shared" si="6"/>
        <v>437.5</v>
      </c>
      <c r="H98" s="130">
        <f>ROUND(SUM(D98*G98),2)</f>
        <v>14875</v>
      </c>
      <c r="I98" s="130"/>
      <c r="J98" s="162"/>
      <c r="K98" s="163"/>
      <c r="L98" s="20"/>
      <c r="M98" s="20"/>
    </row>
    <row r="99" spans="1:13" ht="10.5" customHeight="1">
      <c r="A99" s="29" t="s">
        <v>98</v>
      </c>
      <c r="B99" s="45">
        <v>170359</v>
      </c>
      <c r="C99" s="93" t="s">
        <v>130</v>
      </c>
      <c r="D99" s="96">
        <v>60</v>
      </c>
      <c r="E99" s="97" t="s">
        <v>45</v>
      </c>
      <c r="F99" s="96">
        <v>51.25</v>
      </c>
      <c r="G99" s="92">
        <f t="shared" si="6"/>
        <v>64.06</v>
      </c>
      <c r="H99" s="130">
        <f>ROUND(SUM(D99*G99),2)</f>
        <v>3843.6</v>
      </c>
      <c r="I99" s="130"/>
      <c r="J99" s="162"/>
      <c r="K99" s="163"/>
      <c r="L99" s="20"/>
      <c r="M99" s="20"/>
    </row>
    <row r="100" spans="1:13" ht="12" customHeight="1">
      <c r="A100" s="29" t="s">
        <v>144</v>
      </c>
      <c r="B100" s="45">
        <v>220496</v>
      </c>
      <c r="C100" s="98" t="s">
        <v>131</v>
      </c>
      <c r="D100" s="99">
        <v>33</v>
      </c>
      <c r="E100" s="100" t="s">
        <v>35</v>
      </c>
      <c r="F100" s="103">
        <v>695</v>
      </c>
      <c r="G100" s="92">
        <f t="shared" si="6"/>
        <v>868.75</v>
      </c>
      <c r="H100" s="130">
        <f>ROUND(SUM(D100*G100),2)</f>
        <v>28668.75</v>
      </c>
      <c r="I100" s="130"/>
      <c r="J100" s="162"/>
      <c r="K100" s="163"/>
      <c r="L100" s="20"/>
      <c r="M100" s="20"/>
    </row>
    <row r="101" spans="1:13" ht="11.25" customHeight="1">
      <c r="A101" s="43"/>
      <c r="B101" s="45"/>
      <c r="C101" s="46"/>
      <c r="D101" s="36"/>
      <c r="E101" s="33"/>
      <c r="F101" s="33"/>
      <c r="G101" s="36"/>
      <c r="H101" s="255"/>
      <c r="I101" s="255"/>
      <c r="J101" s="162">
        <f>SUM(H71:H100)</f>
        <v>276287.45999999996</v>
      </c>
      <c r="K101" s="163"/>
      <c r="L101" s="20"/>
      <c r="M101" s="20"/>
    </row>
    <row r="102" spans="1:13" ht="12.75">
      <c r="A102" s="43"/>
      <c r="B102" s="45"/>
      <c r="C102" s="46"/>
      <c r="D102" s="36"/>
      <c r="E102" s="33"/>
      <c r="F102" s="33"/>
      <c r="G102" s="36"/>
      <c r="H102" s="256"/>
      <c r="I102" s="256"/>
      <c r="J102" s="257"/>
      <c r="K102" s="258"/>
      <c r="L102" s="20"/>
      <c r="M102" s="20"/>
    </row>
    <row r="103" spans="1:13" ht="12.75">
      <c r="A103" s="43"/>
      <c r="B103" s="45"/>
      <c r="C103" s="46"/>
      <c r="D103" s="36"/>
      <c r="E103" s="33"/>
      <c r="F103" s="33"/>
      <c r="G103" s="36"/>
      <c r="H103" s="256"/>
      <c r="I103" s="256"/>
      <c r="J103" s="253"/>
      <c r="K103" s="254"/>
      <c r="L103" s="20"/>
      <c r="M103" s="20"/>
    </row>
    <row r="104" spans="1:13" ht="12.75">
      <c r="A104" s="43"/>
      <c r="B104" s="45"/>
      <c r="C104" s="47"/>
      <c r="D104" s="48"/>
      <c r="E104" s="49"/>
      <c r="F104" s="49"/>
      <c r="G104" s="48"/>
      <c r="H104" s="263"/>
      <c r="I104" s="263"/>
      <c r="J104" s="257"/>
      <c r="K104" s="258"/>
      <c r="L104" s="20"/>
      <c r="M104" s="20"/>
    </row>
    <row r="105" spans="1:13" ht="12.75">
      <c r="A105" s="43"/>
      <c r="B105" s="45"/>
      <c r="C105" s="46"/>
      <c r="D105" s="36"/>
      <c r="E105" s="33"/>
      <c r="F105" s="33"/>
      <c r="G105" s="36"/>
      <c r="H105" s="263"/>
      <c r="I105" s="263"/>
      <c r="J105" s="264"/>
      <c r="K105" s="265"/>
      <c r="L105" s="20"/>
      <c r="M105" s="20"/>
    </row>
    <row r="106" spans="1:13" ht="12.75">
      <c r="A106" s="43"/>
      <c r="B106" s="45"/>
      <c r="C106" s="46"/>
      <c r="D106" s="36"/>
      <c r="E106" s="33"/>
      <c r="F106" s="33"/>
      <c r="G106" s="36"/>
      <c r="H106" s="263"/>
      <c r="I106" s="263"/>
      <c r="J106" s="264"/>
      <c r="K106" s="265"/>
      <c r="L106" s="20"/>
      <c r="M106" s="20"/>
    </row>
    <row r="107" spans="1:13" ht="13.5" thickBot="1">
      <c r="A107" s="50"/>
      <c r="B107" s="51"/>
      <c r="C107" s="52" t="s">
        <v>73</v>
      </c>
      <c r="D107" s="53"/>
      <c r="E107" s="54"/>
      <c r="F107" s="54"/>
      <c r="G107" s="53"/>
      <c r="H107" s="259" t="s">
        <v>74</v>
      </c>
      <c r="I107" s="260"/>
      <c r="J107" s="261">
        <f>SUM(J15:J101)</f>
        <v>1852678.57</v>
      </c>
      <c r="K107" s="262"/>
      <c r="L107" s="20"/>
      <c r="M107" s="20"/>
    </row>
  </sheetData>
  <sheetProtection/>
  <mergeCells count="215">
    <mergeCell ref="H107:I107"/>
    <mergeCell ref="J107:K107"/>
    <mergeCell ref="H106:I106"/>
    <mergeCell ref="J106:K106"/>
    <mergeCell ref="H104:I104"/>
    <mergeCell ref="J104:K104"/>
    <mergeCell ref="H105:I105"/>
    <mergeCell ref="J105:K105"/>
    <mergeCell ref="J103:K103"/>
    <mergeCell ref="J99:K99"/>
    <mergeCell ref="H100:I100"/>
    <mergeCell ref="H101:I101"/>
    <mergeCell ref="H102:I102"/>
    <mergeCell ref="J101:K101"/>
    <mergeCell ref="J102:K102"/>
    <mergeCell ref="J100:K100"/>
    <mergeCell ref="H103:I103"/>
    <mergeCell ref="H96:I96"/>
    <mergeCell ref="H75:I75"/>
    <mergeCell ref="J75:K75"/>
    <mergeCell ref="H99:I99"/>
    <mergeCell ref="H91:I91"/>
    <mergeCell ref="J91:K91"/>
    <mergeCell ref="J93:K93"/>
    <mergeCell ref="H90:I90"/>
    <mergeCell ref="J90:K90"/>
    <mergeCell ref="J98:K98"/>
    <mergeCell ref="H98:I98"/>
    <mergeCell ref="D6:E6"/>
    <mergeCell ref="J79:K79"/>
    <mergeCell ref="J78:K78"/>
    <mergeCell ref="H94:I94"/>
    <mergeCell ref="J94:K94"/>
    <mergeCell ref="J95:K95"/>
    <mergeCell ref="H95:I95"/>
    <mergeCell ref="H97:I97"/>
    <mergeCell ref="J96:K96"/>
    <mergeCell ref="A6:B6"/>
    <mergeCell ref="A7:A9"/>
    <mergeCell ref="B7:B9"/>
    <mergeCell ref="C7:C9"/>
    <mergeCell ref="D7:D9"/>
    <mergeCell ref="H53:I53"/>
    <mergeCell ref="H20:I20"/>
    <mergeCell ref="H14:I14"/>
    <mergeCell ref="H45:I45"/>
    <mergeCell ref="H42:I42"/>
    <mergeCell ref="A87:A89"/>
    <mergeCell ref="B87:B89"/>
    <mergeCell ref="C87:C89"/>
    <mergeCell ref="D87:D89"/>
    <mergeCell ref="E87:E89"/>
    <mergeCell ref="A82:B85"/>
    <mergeCell ref="C82:C83"/>
    <mergeCell ref="D82:D83"/>
    <mergeCell ref="D84:D85"/>
    <mergeCell ref="E83:E84"/>
    <mergeCell ref="A37:A39"/>
    <mergeCell ref="B37:B39"/>
    <mergeCell ref="C37:C39"/>
    <mergeCell ref="D37:D39"/>
    <mergeCell ref="E37:E39"/>
    <mergeCell ref="H80:I80"/>
    <mergeCell ref="H77:I77"/>
    <mergeCell ref="A63:A65"/>
    <mergeCell ref="B63:B65"/>
    <mergeCell ref="D63:D65"/>
    <mergeCell ref="H74:I74"/>
    <mergeCell ref="J74:K74"/>
    <mergeCell ref="J71:K71"/>
    <mergeCell ref="H46:I46"/>
    <mergeCell ref="H66:I66"/>
    <mergeCell ref="J70:K70"/>
    <mergeCell ref="J69:K69"/>
    <mergeCell ref="H73:I73"/>
    <mergeCell ref="H67:I67"/>
    <mergeCell ref="J72:K72"/>
    <mergeCell ref="C31:C33"/>
    <mergeCell ref="E32:E33"/>
    <mergeCell ref="D34:D35"/>
    <mergeCell ref="D31:D33"/>
    <mergeCell ref="J67:K67"/>
    <mergeCell ref="H68:I68"/>
    <mergeCell ref="J52:K52"/>
    <mergeCell ref="F61:K61"/>
    <mergeCell ref="G36:K36"/>
    <mergeCell ref="C63:C65"/>
    <mergeCell ref="J26:K26"/>
    <mergeCell ref="H26:I26"/>
    <mergeCell ref="H28:I28"/>
    <mergeCell ref="H25:I25"/>
    <mergeCell ref="J22:K22"/>
    <mergeCell ref="J21:K21"/>
    <mergeCell ref="J25:K25"/>
    <mergeCell ref="J24:K24"/>
    <mergeCell ref="J14:K14"/>
    <mergeCell ref="F7:K7"/>
    <mergeCell ref="J30:K30"/>
    <mergeCell ref="H24:I24"/>
    <mergeCell ref="H15:I15"/>
    <mergeCell ref="J15:K15"/>
    <mergeCell ref="J27:K27"/>
    <mergeCell ref="H23:I23"/>
    <mergeCell ref="H21:I21"/>
    <mergeCell ref="H22:I22"/>
    <mergeCell ref="H13:I13"/>
    <mergeCell ref="F8:G8"/>
    <mergeCell ref="H10:I10"/>
    <mergeCell ref="I6:K6"/>
    <mergeCell ref="G6:H6"/>
    <mergeCell ref="H11:I11"/>
    <mergeCell ref="J13:K13"/>
    <mergeCell ref="H70:I70"/>
    <mergeCell ref="H69:I69"/>
    <mergeCell ref="J20:K20"/>
    <mergeCell ref="C1:C3"/>
    <mergeCell ref="E2:E3"/>
    <mergeCell ref="H12:I12"/>
    <mergeCell ref="D4:D5"/>
    <mergeCell ref="J10:K10"/>
    <mergeCell ref="E7:E9"/>
    <mergeCell ref="D1:D3"/>
    <mergeCell ref="E59:E60"/>
    <mergeCell ref="D58:D59"/>
    <mergeCell ref="D60:D61"/>
    <mergeCell ref="J68:K68"/>
    <mergeCell ref="J66:K66"/>
    <mergeCell ref="E63:E65"/>
    <mergeCell ref="H51:I51"/>
    <mergeCell ref="J50:K50"/>
    <mergeCell ref="H49:I49"/>
    <mergeCell ref="J51:K51"/>
    <mergeCell ref="H48:I48"/>
    <mergeCell ref="A58:B61"/>
    <mergeCell ref="C58:C59"/>
    <mergeCell ref="H54:I54"/>
    <mergeCell ref="F58:K60"/>
    <mergeCell ref="H55:I55"/>
    <mergeCell ref="H50:I50"/>
    <mergeCell ref="J42:K42"/>
    <mergeCell ref="J18:K18"/>
    <mergeCell ref="F31:K33"/>
    <mergeCell ref="F34:K34"/>
    <mergeCell ref="F35:K35"/>
    <mergeCell ref="J43:K43"/>
    <mergeCell ref="J49:K49"/>
    <mergeCell ref="H18:I18"/>
    <mergeCell ref="J28:K28"/>
    <mergeCell ref="H16:I16"/>
    <mergeCell ref="H47:I47"/>
    <mergeCell ref="J47:K47"/>
    <mergeCell ref="H44:I44"/>
    <mergeCell ref="H17:I17"/>
    <mergeCell ref="H29:I29"/>
    <mergeCell ref="J29:K29"/>
    <mergeCell ref="H27:I27"/>
    <mergeCell ref="J19:K19"/>
    <mergeCell ref="H19:I19"/>
    <mergeCell ref="J97:K97"/>
    <mergeCell ref="J92:K92"/>
    <mergeCell ref="H78:I78"/>
    <mergeCell ref="H79:I79"/>
    <mergeCell ref="J77:K77"/>
    <mergeCell ref="A1:B5"/>
    <mergeCell ref="A31:B35"/>
    <mergeCell ref="J16:K16"/>
    <mergeCell ref="J41:K41"/>
    <mergeCell ref="J17:K17"/>
    <mergeCell ref="H93:I93"/>
    <mergeCell ref="H92:I92"/>
    <mergeCell ref="J44:K44"/>
    <mergeCell ref="H43:I43"/>
    <mergeCell ref="J76:K76"/>
    <mergeCell ref="A81:K81"/>
    <mergeCell ref="A86:K86"/>
    <mergeCell ref="J46:K46"/>
    <mergeCell ref="J55:K55"/>
    <mergeCell ref="J64:K65"/>
    <mergeCell ref="F4:K4"/>
    <mergeCell ref="F5:K5"/>
    <mergeCell ref="F1:K3"/>
    <mergeCell ref="H8:I9"/>
    <mergeCell ref="J8:K9"/>
    <mergeCell ref="F37:K37"/>
    <mergeCell ref="H30:I30"/>
    <mergeCell ref="J11:K11"/>
    <mergeCell ref="J12:K12"/>
    <mergeCell ref="J23:K23"/>
    <mergeCell ref="F38:G38"/>
    <mergeCell ref="H38:I39"/>
    <mergeCell ref="J38:K39"/>
    <mergeCell ref="H40:I40"/>
    <mergeCell ref="J45:K45"/>
    <mergeCell ref="J40:K40"/>
    <mergeCell ref="H41:I41"/>
    <mergeCell ref="H76:I76"/>
    <mergeCell ref="H71:I71"/>
    <mergeCell ref="F85:K85"/>
    <mergeCell ref="J80:K80"/>
    <mergeCell ref="J48:K48"/>
    <mergeCell ref="H52:I52"/>
    <mergeCell ref="J53:K53"/>
    <mergeCell ref="J54:K54"/>
    <mergeCell ref="J56:K56"/>
    <mergeCell ref="H56:I56"/>
    <mergeCell ref="F88:G88"/>
    <mergeCell ref="H88:I89"/>
    <mergeCell ref="J88:K89"/>
    <mergeCell ref="F63:K63"/>
    <mergeCell ref="F64:G64"/>
    <mergeCell ref="H64:I65"/>
    <mergeCell ref="F82:K84"/>
    <mergeCell ref="H72:I72"/>
    <mergeCell ref="J73:K73"/>
    <mergeCell ref="F87:K87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landscape" paperSize="9" scale="99" r:id="rId2"/>
  <rowBreaks count="3" manualBreakCount="3">
    <brk id="30" max="255" man="1"/>
    <brk id="57" max="255" man="1"/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Elma Canto</cp:lastModifiedBy>
  <cp:lastPrinted>2023-03-15T15:19:57Z</cp:lastPrinted>
  <dcterms:created xsi:type="dcterms:W3CDTF">2011-08-21T23:46:59Z</dcterms:created>
  <dcterms:modified xsi:type="dcterms:W3CDTF">2023-03-16T16:28:38Z</dcterms:modified>
  <cp:category/>
  <cp:version/>
  <cp:contentType/>
  <cp:contentStatus/>
</cp:coreProperties>
</file>